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3250" windowHeight="11955"/>
  </bookViews>
  <sheets>
    <sheet name="Rekapitulace stavby" sheetId="1" r:id="rId1"/>
    <sheet name="01 - Zpevněné plochy - 1...." sheetId="2" r:id="rId2"/>
    <sheet name="02 - Zpevněné plochy - 2...." sheetId="3" r:id="rId3"/>
    <sheet name="03 - Distribuční rozvody NN" sheetId="4" r:id="rId4"/>
    <sheet name="04 - Areálové osvětlení" sheetId="5" r:id="rId5"/>
    <sheet name="05 - VRN" sheetId="6" r:id="rId6"/>
    <sheet name="List1" sheetId="7" r:id="rId7"/>
  </sheets>
  <definedNames>
    <definedName name="_xlnm._FilterDatabase" localSheetId="1" hidden="1">'01 - Zpevněné plochy - 1....'!$C$117:$K$122</definedName>
    <definedName name="_xlnm._FilterDatabase" localSheetId="2" hidden="1">'02 - Zpevněné plochy - 2....'!$C$117:$K$122</definedName>
    <definedName name="_xlnm._FilterDatabase" localSheetId="3" hidden="1">'03 - Distribuční rozvody NN'!$C$117:$K$124</definedName>
    <definedName name="_xlnm._FilterDatabase" localSheetId="4" hidden="1">'04 - Areálové osvětlení'!$C$117:$K$124</definedName>
    <definedName name="_xlnm._FilterDatabase" localSheetId="5" hidden="1">'05 - VRN'!$C$122:$K$151</definedName>
    <definedName name="_xlnm.Print_Titles" localSheetId="1">'01 - Zpevněné plochy - 1....'!$117:$117</definedName>
    <definedName name="_xlnm.Print_Titles" localSheetId="2">'02 - Zpevněné plochy - 2....'!$117:$117</definedName>
    <definedName name="_xlnm.Print_Titles" localSheetId="3">'03 - Distribuční rozvody NN'!$117:$117</definedName>
    <definedName name="_xlnm.Print_Titles" localSheetId="4">'04 - Areálové osvětlení'!$117:$117</definedName>
    <definedName name="_xlnm.Print_Titles" localSheetId="5">'05 - VRN'!$122:$122</definedName>
    <definedName name="_xlnm.Print_Titles" localSheetId="0">'Rekapitulace stavby'!$92:$92</definedName>
    <definedName name="_xlnm.Print_Area" localSheetId="1">'01 - Zpevněné plochy - 1....'!$C$4:$J$76,'01 - Zpevněné plochy - 1....'!$C$82:$J$99,'01 - Zpevněné plochy - 1....'!$C$105:$K$122</definedName>
    <definedName name="_xlnm.Print_Area" localSheetId="2">'02 - Zpevněné plochy - 2....'!$C$4:$J$76,'02 - Zpevněné plochy - 2....'!$C$82:$J$99,'02 - Zpevněné plochy - 2....'!$C$105:$K$122</definedName>
    <definedName name="_xlnm.Print_Area" localSheetId="3">'03 - Distribuční rozvody NN'!$C$4:$J$76,'03 - Distribuční rozvody NN'!$C$82:$J$99,'03 - Distribuční rozvody NN'!$C$105:$K$124</definedName>
    <definedName name="_xlnm.Print_Area" localSheetId="4">'04 - Areálové osvětlení'!$C$4:$J$76,'04 - Areálové osvětlení'!$C$82:$J$99,'04 - Areálové osvětlení'!$C$105:$K$124</definedName>
    <definedName name="_xlnm.Print_Area" localSheetId="5">'05 - VRN'!$C$4:$J$76,'05 - VRN'!$C$82:$J$104,'05 - VRN'!$C$110:$K$151</definedName>
    <definedName name="_xlnm.Print_Area" localSheetId="0">'Rekapitulace stavby'!$D$4:$AO$76,'Rekapitulace stavby'!$C$82:$AQ$100</definedName>
  </definedNames>
  <calcPr calcId="125725"/>
</workbook>
</file>

<file path=xl/calcChain.xml><?xml version="1.0" encoding="utf-8"?>
<calcChain xmlns="http://schemas.openxmlformats.org/spreadsheetml/2006/main">
  <c r="I123" i="4"/>
  <c r="I123" i="5"/>
  <c r="J142" i="6"/>
  <c r="J140"/>
  <c r="J121" i="2"/>
  <c r="J139" i="6" l="1"/>
  <c r="J37"/>
  <c r="J36"/>
  <c r="AY99" i="1"/>
  <c r="J35" i="6"/>
  <c r="AX99" i="1"/>
  <c r="BI150" i="6"/>
  <c r="BH150"/>
  <c r="BG150"/>
  <c r="BF150"/>
  <c r="T150"/>
  <c r="T149" s="1"/>
  <c r="R150"/>
  <c r="R149"/>
  <c r="P150"/>
  <c r="P149" s="1"/>
  <c r="BK150"/>
  <c r="BK149" s="1"/>
  <c r="J149" s="1"/>
  <c r="J103" s="1"/>
  <c r="J150"/>
  <c r="BE150" s="1"/>
  <c r="BI147"/>
  <c r="BH147"/>
  <c r="BG147"/>
  <c r="BF147"/>
  <c r="T147"/>
  <c r="R147"/>
  <c r="P147"/>
  <c r="BK147"/>
  <c r="J147"/>
  <c r="BE147"/>
  <c r="BI145"/>
  <c r="BH145"/>
  <c r="BG145"/>
  <c r="BF145"/>
  <c r="T145"/>
  <c r="T144" s="1"/>
  <c r="R145"/>
  <c r="R144"/>
  <c r="P145"/>
  <c r="P144" s="1"/>
  <c r="BK145"/>
  <c r="J145"/>
  <c r="BE145" s="1"/>
  <c r="BI136"/>
  <c r="BH136"/>
  <c r="BG136"/>
  <c r="BF136"/>
  <c r="T136"/>
  <c r="R136"/>
  <c r="P136"/>
  <c r="BK136"/>
  <c r="J136"/>
  <c r="BE136" s="1"/>
  <c r="BI134"/>
  <c r="BH134"/>
  <c r="BG134"/>
  <c r="BF134"/>
  <c r="T134"/>
  <c r="T133"/>
  <c r="R134"/>
  <c r="P134"/>
  <c r="P133"/>
  <c r="BK134"/>
  <c r="J134"/>
  <c r="BE134" s="1"/>
  <c r="BI131"/>
  <c r="BH131"/>
  <c r="BG131"/>
  <c r="BF131"/>
  <c r="T131"/>
  <c r="R131"/>
  <c r="P131"/>
  <c r="BK131"/>
  <c r="J131"/>
  <c r="BE131"/>
  <c r="BI129"/>
  <c r="BH129"/>
  <c r="BG129"/>
  <c r="BF129"/>
  <c r="T129"/>
  <c r="T128" s="1"/>
  <c r="R129"/>
  <c r="R128"/>
  <c r="P129"/>
  <c r="P128" s="1"/>
  <c r="BK129"/>
  <c r="J129"/>
  <c r="BE129" s="1"/>
  <c r="BI126"/>
  <c r="BH126"/>
  <c r="BG126"/>
  <c r="BF126"/>
  <c r="T126"/>
  <c r="T125" s="1"/>
  <c r="R126"/>
  <c r="R125" s="1"/>
  <c r="P126"/>
  <c r="P125" s="1"/>
  <c r="BK126"/>
  <c r="BK125" s="1"/>
  <c r="J126"/>
  <c r="BE126" s="1"/>
  <c r="J119"/>
  <c r="F119"/>
  <c r="F117"/>
  <c r="E115"/>
  <c r="J91"/>
  <c r="F91"/>
  <c r="F89"/>
  <c r="E87"/>
  <c r="J24"/>
  <c r="E24"/>
  <c r="J120" s="1"/>
  <c r="J23"/>
  <c r="J18"/>
  <c r="E18"/>
  <c r="F92" s="1"/>
  <c r="J17"/>
  <c r="J12"/>
  <c r="J89" s="1"/>
  <c r="E7"/>
  <c r="E113" s="1"/>
  <c r="J37" i="5"/>
  <c r="J36"/>
  <c r="AY98" i="1" s="1"/>
  <c r="J35" i="5"/>
  <c r="AX98" i="1" s="1"/>
  <c r="BI123" i="5"/>
  <c r="BH123"/>
  <c r="BG123"/>
  <c r="BF123"/>
  <c r="T123"/>
  <c r="R123"/>
  <c r="P123"/>
  <c r="BK123"/>
  <c r="J123"/>
  <c r="BE123" s="1"/>
  <c r="BI121"/>
  <c r="BH121"/>
  <c r="BG121"/>
  <c r="BF121"/>
  <c r="T121"/>
  <c r="T120" s="1"/>
  <c r="T119" s="1"/>
  <c r="T118" s="1"/>
  <c r="R121"/>
  <c r="R120" s="1"/>
  <c r="R119" s="1"/>
  <c r="R118" s="1"/>
  <c r="P121"/>
  <c r="BK121"/>
  <c r="J121"/>
  <c r="BE121" s="1"/>
  <c r="J114"/>
  <c r="F114"/>
  <c r="F112"/>
  <c r="E110"/>
  <c r="J91"/>
  <c r="F91"/>
  <c r="F89"/>
  <c r="E87"/>
  <c r="J24"/>
  <c r="E24"/>
  <c r="J92" s="1"/>
  <c r="J23"/>
  <c r="J18"/>
  <c r="E18"/>
  <c r="F92" s="1"/>
  <c r="J17"/>
  <c r="J12"/>
  <c r="J89" s="1"/>
  <c r="E7"/>
  <c r="E85" s="1"/>
  <c r="E108"/>
  <c r="J37" i="4"/>
  <c r="J36"/>
  <c r="AY97" i="1"/>
  <c r="J35" i="4"/>
  <c r="AX97" i="1" s="1"/>
  <c r="BI123" i="4"/>
  <c r="BH123"/>
  <c r="BG123"/>
  <c r="BF123"/>
  <c r="T123"/>
  <c r="R123"/>
  <c r="P123"/>
  <c r="BK123"/>
  <c r="J123"/>
  <c r="BE123" s="1"/>
  <c r="BI121"/>
  <c r="BH121"/>
  <c r="BG121"/>
  <c r="BF121"/>
  <c r="T121"/>
  <c r="T120"/>
  <c r="T119" s="1"/>
  <c r="T118" s="1"/>
  <c r="R121"/>
  <c r="R120" s="1"/>
  <c r="R119" s="1"/>
  <c r="R118" s="1"/>
  <c r="P121"/>
  <c r="P120"/>
  <c r="P119" s="1"/>
  <c r="P118" s="1"/>
  <c r="AU97" i="1" s="1"/>
  <c r="BK121" i="4"/>
  <c r="J121"/>
  <c r="BE121" s="1"/>
  <c r="J114"/>
  <c r="F114"/>
  <c r="F112"/>
  <c r="E110"/>
  <c r="J91"/>
  <c r="F91"/>
  <c r="F89"/>
  <c r="E87"/>
  <c r="J24"/>
  <c r="E24"/>
  <c r="J92" s="1"/>
  <c r="J23"/>
  <c r="J18"/>
  <c r="E18"/>
  <c r="F92" s="1"/>
  <c r="J17"/>
  <c r="J12"/>
  <c r="J89" s="1"/>
  <c r="E7"/>
  <c r="E85" s="1"/>
  <c r="J37" i="3"/>
  <c r="J36"/>
  <c r="AY96" i="1" s="1"/>
  <c r="J35" i="3"/>
  <c r="AX96" i="1" s="1"/>
  <c r="BI121" i="3"/>
  <c r="F37" s="1"/>
  <c r="BD96" i="1" s="1"/>
  <c r="BH121" i="3"/>
  <c r="F36" s="1"/>
  <c r="BC96" i="1" s="1"/>
  <c r="BG121" i="3"/>
  <c r="F35" s="1"/>
  <c r="BB96" i="1" s="1"/>
  <c r="BF121" i="3"/>
  <c r="F34" s="1"/>
  <c r="BA96" i="1" s="1"/>
  <c r="T121" i="3"/>
  <c r="T120"/>
  <c r="T119" s="1"/>
  <c r="T118" s="1"/>
  <c r="R121"/>
  <c r="R120" s="1"/>
  <c r="R119" s="1"/>
  <c r="R118" s="1"/>
  <c r="P121"/>
  <c r="P120" s="1"/>
  <c r="P119" s="1"/>
  <c r="P118" s="1"/>
  <c r="AU96" i="1" s="1"/>
  <c r="BK121" i="3"/>
  <c r="BK120" s="1"/>
  <c r="BK119" s="1"/>
  <c r="J121"/>
  <c r="BE121" s="1"/>
  <c r="F33" s="1"/>
  <c r="AZ96" i="1" s="1"/>
  <c r="J114" i="3"/>
  <c r="F114"/>
  <c r="F112"/>
  <c r="E110"/>
  <c r="J91"/>
  <c r="F91"/>
  <c r="F89"/>
  <c r="E87"/>
  <c r="J24"/>
  <c r="E24"/>
  <c r="J92" s="1"/>
  <c r="J23"/>
  <c r="J18"/>
  <c r="E18"/>
  <c r="F92" s="1"/>
  <c r="J17"/>
  <c r="J12"/>
  <c r="J89" s="1"/>
  <c r="E7"/>
  <c r="E85" s="1"/>
  <c r="J37" i="2"/>
  <c r="J36"/>
  <c r="AY95" i="1"/>
  <c r="J35" i="2"/>
  <c r="AX95" i="1" s="1"/>
  <c r="BI121" i="2"/>
  <c r="F37" s="1"/>
  <c r="BD95" i="1" s="1"/>
  <c r="BH121" i="2"/>
  <c r="F36" s="1"/>
  <c r="BC95" i="1" s="1"/>
  <c r="BG121" i="2"/>
  <c r="F35" s="1"/>
  <c r="BB95" i="1" s="1"/>
  <c r="BF121" i="2"/>
  <c r="F34" s="1"/>
  <c r="BA95" i="1" s="1"/>
  <c r="T121" i="2"/>
  <c r="T120"/>
  <c r="T119" s="1"/>
  <c r="T118" s="1"/>
  <c r="R121"/>
  <c r="R120"/>
  <c r="R119" s="1"/>
  <c r="R118" s="1"/>
  <c r="P121"/>
  <c r="P120"/>
  <c r="P119" s="1"/>
  <c r="P118" s="1"/>
  <c r="AU95" i="1" s="1"/>
  <c r="BK121" i="2"/>
  <c r="BK120" s="1"/>
  <c r="BE121"/>
  <c r="J114"/>
  <c r="F114"/>
  <c r="F112"/>
  <c r="E110"/>
  <c r="J91"/>
  <c r="F91"/>
  <c r="F89"/>
  <c r="E87"/>
  <c r="J24"/>
  <c r="E24"/>
  <c r="J115" s="1"/>
  <c r="J23"/>
  <c r="J18"/>
  <c r="E18"/>
  <c r="F92" s="1"/>
  <c r="J17"/>
  <c r="J12"/>
  <c r="J89" s="1"/>
  <c r="E7"/>
  <c r="E85" s="1"/>
  <c r="AS94" i="1"/>
  <c r="L90"/>
  <c r="AM90"/>
  <c r="AM89"/>
  <c r="L89"/>
  <c r="AM87"/>
  <c r="L87"/>
  <c r="L85"/>
  <c r="L84"/>
  <c r="BK120" i="4" l="1"/>
  <c r="F37" i="6"/>
  <c r="BD99" i="1" s="1"/>
  <c r="F34" i="4"/>
  <c r="BA97" i="1" s="1"/>
  <c r="F35" i="6"/>
  <c r="BB99" i="1" s="1"/>
  <c r="BK133" i="6"/>
  <c r="J133" s="1"/>
  <c r="J100" s="1"/>
  <c r="F33" i="4"/>
  <c r="AZ97" i="1" s="1"/>
  <c r="F36" i="4"/>
  <c r="BC97" i="1" s="1"/>
  <c r="J33" i="4"/>
  <c r="AV97" i="1" s="1"/>
  <c r="F35" i="4"/>
  <c r="BB97" i="1" s="1"/>
  <c r="J33" i="5"/>
  <c r="AV98" i="1" s="1"/>
  <c r="F37" i="5"/>
  <c r="BD98" i="1" s="1"/>
  <c r="F36" i="5"/>
  <c r="BC98" i="1" s="1"/>
  <c r="R124" i="6"/>
  <c r="R123" s="1"/>
  <c r="P124"/>
  <c r="P123" s="1"/>
  <c r="AU99" i="1" s="1"/>
  <c r="J34" i="4"/>
  <c r="AW97" i="1" s="1"/>
  <c r="P120" i="5"/>
  <c r="P119" s="1"/>
  <c r="P118" s="1"/>
  <c r="AU98" i="1" s="1"/>
  <c r="F35" i="5"/>
  <c r="BB98" i="1" s="1"/>
  <c r="F115" i="2"/>
  <c r="F115" i="4"/>
  <c r="F37"/>
  <c r="BD97" i="1" s="1"/>
  <c r="F34" i="6"/>
  <c r="BA99" i="1" s="1"/>
  <c r="BK128" i="6"/>
  <c r="J128" s="1"/>
  <c r="J99" s="1"/>
  <c r="R133"/>
  <c r="BK144"/>
  <c r="J144" s="1"/>
  <c r="J102" s="1"/>
  <c r="T124"/>
  <c r="T123" s="1"/>
  <c r="F36"/>
  <c r="BC99" i="1" s="1"/>
  <c r="E85" i="6"/>
  <c r="J92" i="2"/>
  <c r="J117" i="6"/>
  <c r="E108" i="2"/>
  <c r="J112" i="4"/>
  <c r="BK119" i="2"/>
  <c r="J119" s="1"/>
  <c r="J97" s="1"/>
  <c r="J120"/>
  <c r="J98" s="1"/>
  <c r="J33" i="3"/>
  <c r="AV96" i="1" s="1"/>
  <c r="J34" i="3"/>
  <c r="AW96" i="1" s="1"/>
  <c r="BK120" i="5"/>
  <c r="BK119" s="1"/>
  <c r="J119" s="1"/>
  <c r="J97" s="1"/>
  <c r="F34"/>
  <c r="BA98" i="1" s="1"/>
  <c r="J34" i="5"/>
  <c r="AW98" i="1" s="1"/>
  <c r="AT98" s="1"/>
  <c r="E108" i="3"/>
  <c r="F120" i="6"/>
  <c r="J92"/>
  <c r="J112" i="2"/>
  <c r="J115" i="3"/>
  <c r="J115" i="5"/>
  <c r="J125" i="6"/>
  <c r="J33"/>
  <c r="AV99" i="1" s="1"/>
  <c r="F33" i="6"/>
  <c r="AZ99" i="1" s="1"/>
  <c r="F33" i="2"/>
  <c r="AZ95" i="1" s="1"/>
  <c r="J33" i="2"/>
  <c r="AV95" i="1" s="1"/>
  <c r="J119" i="3"/>
  <c r="J97" s="1"/>
  <c r="BK118"/>
  <c r="J118" s="1"/>
  <c r="BK119" i="4"/>
  <c r="J120"/>
  <c r="J98" s="1"/>
  <c r="AU94" i="1"/>
  <c r="J34" i="2"/>
  <c r="AW95" i="1" s="1"/>
  <c r="J112" i="3"/>
  <c r="F115"/>
  <c r="J120"/>
  <c r="J98" s="1"/>
  <c r="E108" i="4"/>
  <c r="J115"/>
  <c r="J112" i="5"/>
  <c r="F115"/>
  <c r="F33"/>
  <c r="AZ98" i="1" s="1"/>
  <c r="J34" i="6"/>
  <c r="AW99" i="1" s="1"/>
  <c r="BA94" l="1"/>
  <c r="AW94" s="1"/>
  <c r="AK30" s="1"/>
  <c r="BK124" i="6"/>
  <c r="BK123" s="1"/>
  <c r="BK118" i="5"/>
  <c r="J118" s="1"/>
  <c r="J96" s="1"/>
  <c r="BB94" i="1"/>
  <c r="AX94" s="1"/>
  <c r="AT96"/>
  <c r="AT97"/>
  <c r="BD94"/>
  <c r="W33" s="1"/>
  <c r="BK118" i="2"/>
  <c r="J118" s="1"/>
  <c r="J96" s="1"/>
  <c r="J120" i="5"/>
  <c r="J98" s="1"/>
  <c r="BC94" i="1"/>
  <c r="W32" s="1"/>
  <c r="J98" i="6"/>
  <c r="J124"/>
  <c r="J123" s="1"/>
  <c r="AT95" i="1"/>
  <c r="AZ94"/>
  <c r="W29" s="1"/>
  <c r="J30" i="3"/>
  <c r="J96"/>
  <c r="AT99" i="1"/>
  <c r="BK118" i="4"/>
  <c r="J118" s="1"/>
  <c r="J119"/>
  <c r="J97" s="1"/>
  <c r="W30" i="1" l="1"/>
  <c r="J30" i="5"/>
  <c r="J39" s="1"/>
  <c r="J30" i="2"/>
  <c r="J39" s="1"/>
  <c r="W31" i="1"/>
  <c r="AY94"/>
  <c r="J97" i="6"/>
  <c r="AV94" i="1"/>
  <c r="AT94" s="1"/>
  <c r="AG96"/>
  <c r="AN96" s="1"/>
  <c r="J39" i="3"/>
  <c r="J30" i="6"/>
  <c r="J96"/>
  <c r="J96" i="4"/>
  <c r="J30"/>
  <c r="AG95" i="1" l="1"/>
  <c r="AN95" s="1"/>
  <c r="AG98"/>
  <c r="AN98" s="1"/>
  <c r="AK29"/>
  <c r="J39" i="4"/>
  <c r="AG97" i="1"/>
  <c r="AN97" s="1"/>
  <c r="AG99"/>
  <c r="AN99" s="1"/>
  <c r="J39" i="6"/>
  <c r="AG94" i="1" l="1"/>
  <c r="AN94" l="1"/>
  <c r="AK26"/>
  <c r="AK35" s="1"/>
</calcChain>
</file>

<file path=xl/sharedStrings.xml><?xml version="1.0" encoding="utf-8"?>
<sst xmlns="http://schemas.openxmlformats.org/spreadsheetml/2006/main" count="1162" uniqueCount="214">
  <si>
    <t>Export Komplet</t>
  </si>
  <si>
    <t/>
  </si>
  <si>
    <t>2.0</t>
  </si>
  <si>
    <t>False</t>
  </si>
  <si>
    <t>{360e4ad6-1ed7-40b2-9c13-c2d64946d0eb}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</si>
  <si>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</si>
  <si>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</si>
  <si>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</si>
  <si>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</si>
  <si>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</si>
  <si>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</si>
  <si>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</si>
  <si>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</si>
  <si>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7-02027-19</t>
  </si>
  <si>
    <t>Stavba:</t>
  </si>
  <si>
    <t>Revitalizace sportovního areálu v Holicích</t>
  </si>
  <si>
    <t>KSO:</t>
  </si>
  <si>
    <t>CC-CZ:</t>
  </si>
  <si>
    <t>Místo:</t>
  </si>
  <si>
    <t>Holice</t>
  </si>
  <si>
    <t>Datum:</t>
  </si>
  <si>
    <t>21. 10. 2019</t>
  </si>
  <si>
    <t>Zadavatel:</t>
  </si>
  <si>
    <t>IČ:</t>
  </si>
  <si>
    <t>Město Holice, Holubova 1, 534 14  Holice</t>
  </si>
  <si>
    <t>DIČ:</t>
  </si>
  <si>
    <t>Zhotovitel:</t>
  </si>
  <si>
    <t xml:space="preserve"> </t>
  </si>
  <si>
    <t>Projektant:</t>
  </si>
  <si>
    <t>ADONIS PROJEKT spol. s r.o., Hradec Králové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</si>
  <si>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</si>
  <si>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</si>
  <si>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</si>
  <si>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</si>
  <si>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</si>
  <si>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</si>
  <si>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</si>
  <si>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</si>
  <si>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</si>
  <si>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</si>
  <si>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</si>
  <si>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</si>
  <si>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</si>
  <si>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</si>
  <si>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</si>
  <si>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</si>
  <si>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</si>
  <si>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</si>
  <si>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</si>
  <si>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</si>
  <si>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</si>
  <si>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</si>
  <si>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</si>
  <si>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</si>
  <si>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</si>
  <si>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</si>
  <si>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</si>
  <si>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</si>
  <si>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</si>
  <si>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</si>
  <si>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</si>
  <si>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</si>
  <si>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</si>
  <si>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</si>
  <si>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</si>
  <si>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</si>
  <si>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</si>
  <si>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</si>
  <si>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</si>
  <si>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</si>
  <si>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</si>
  <si>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</si>
  <si>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</si>
  <si>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</si>
  <si>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</si>
  <si>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</si>
  <si>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</si>
  <si>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</si>
  <si>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</si>
  <si>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Zpevněné plochy - 1. část</t>
  </si>
  <si>
    <t>STA</t>
  </si>
  <si>
    <t>1</t>
  </si>
  <si>
    <t>{9bc5f911-1c38-480f-a7d1-4779ded39913}</t>
  </si>
  <si>
    <t>2</t>
  </si>
  <si>
    <t>02</t>
  </si>
  <si>
    <t>Zpevněné plochy - 2. část</t>
  </si>
  <si>
    <t>{dd265646-7199-4b09-882a-a8e86b291fc8}</t>
  </si>
  <si>
    <t>03</t>
  </si>
  <si>
    <t>Distribuční rozvody NN</t>
  </si>
  <si>
    <t>{a1e10580-9562-4dfc-88de-ae5dc363cf8d}</t>
  </si>
  <si>
    <t>04</t>
  </si>
  <si>
    <t>Areálové osvětlení</t>
  </si>
  <si>
    <t>{e983445d-97ef-4aba-a147-69b043e4d2d7}</t>
  </si>
  <si>
    <t>05</t>
  </si>
  <si>
    <t>VRN</t>
  </si>
  <si>
    <t>{dbc64b1c-f57f-4062-8cc7-7666cd59694c}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</si>
  <si>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</si>
  <si>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</si>
  <si>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</si>
  <si>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</si>
  <si>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</si>
  <si>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</si>
  <si>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</si>
  <si>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</si>
  <si>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D.2.1 - Zpevněné plochy - 1. část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</si>
  <si>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</si>
  <si>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</si>
  <si>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</si>
  <si>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</si>
  <si>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</si>
  <si>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</si>
  <si>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</si>
  <si>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</si>
  <si>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</si>
  <si>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</si>
  <si>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</si>
  <si>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</si>
  <si>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</si>
  <si>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</si>
  <si>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</si>
  <si>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D.2.1</t>
  </si>
  <si>
    <t>K</t>
  </si>
  <si>
    <t>kpl</t>
  </si>
  <si>
    <t>4</t>
  </si>
  <si>
    <t>-1209588730</t>
  </si>
  <si>
    <t>VV</t>
  </si>
  <si>
    <t xml:space="preserve">"celkem dle podrobného položkového rozpočtu v příloze" 1 </t>
  </si>
  <si>
    <t xml:space="preserve">    D.2.2 - Zpevněné plochy - 2. část</t>
  </si>
  <si>
    <t>D.2.2</t>
  </si>
  <si>
    <t>1325200548</t>
  </si>
  <si>
    <t>"celkem dle podrobného položkového rozpočtu" 1</t>
  </si>
  <si>
    <t xml:space="preserve">    D.3 - Distribuční rozvody NN</t>
  </si>
  <si>
    <t>D.3</t>
  </si>
  <si>
    <t>D.3.1</t>
  </si>
  <si>
    <t>1595728918</t>
  </si>
  <si>
    <t>D.3.2</t>
  </si>
  <si>
    <t>Distribuční rozvody NN - stavební koordinace</t>
  </si>
  <si>
    <t>%</t>
  </si>
  <si>
    <t>-1736827262</t>
  </si>
  <si>
    <t>"stavební koordinace - 1,5%" 1,5</t>
  </si>
  <si>
    <t xml:space="preserve">    D.4 - Areálové osvětlení</t>
  </si>
  <si>
    <t>D.4</t>
  </si>
  <si>
    <t>D.4.1</t>
  </si>
  <si>
    <t>-43775154</t>
  </si>
  <si>
    <t>D.4.2</t>
  </si>
  <si>
    <t>Areálové osvětlení - stavební koordinace</t>
  </si>
  <si>
    <t>-64365721</t>
  </si>
  <si>
    <t>"Areálové osvětlení - stavební koordinace - 1,5%" 1,5</t>
  </si>
  <si>
    <t>05 -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</si>
  <si>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</si>
  <si>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</si>
  <si>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</si>
  <si>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</si>
  <si>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</si>
  <si>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</si>
  <si>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</si>
  <si>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5</t>
  </si>
  <si>
    <t>VRN1</t>
  </si>
  <si>
    <t>Průzkumné, geodetické a projektové práce</t>
  </si>
  <si>
    <t>010001000</t>
  </si>
  <si>
    <t>CS ÚRS 2019 01</t>
  </si>
  <si>
    <t>1024</t>
  </si>
  <si>
    <t>90827783</t>
  </si>
  <si>
    <t>VRN3</t>
  </si>
  <si>
    <t>Zařízení staveniště</t>
  </si>
  <si>
    <t>030001000</t>
  </si>
  <si>
    <t>-555934436</t>
  </si>
  <si>
    <t>"vč. provozních nákladů zařízení staveniště" 1</t>
  </si>
  <si>
    <t>3</t>
  </si>
  <si>
    <t>039002000</t>
  </si>
  <si>
    <t>Zrušení zařízení staveniště</t>
  </si>
  <si>
    <t>702196245</t>
  </si>
  <si>
    <t>"vč. uvedení výstavbou dotčených ploch do původního stavu" 1</t>
  </si>
  <si>
    <t>VRN4</t>
  </si>
  <si>
    <t>Inženýrská činnost</t>
  </si>
  <si>
    <t>042503000</t>
  </si>
  <si>
    <t>Plán BOZP na staveništi</t>
  </si>
  <si>
    <t>185600194</t>
  </si>
  <si>
    <t>043002000</t>
  </si>
  <si>
    <t>Zkoušky a ostatní měření</t>
  </si>
  <si>
    <t>116476084</t>
  </si>
  <si>
    <t>VRN6</t>
  </si>
  <si>
    <t>Územní vlivy</t>
  </si>
  <si>
    <t>6</t>
  </si>
  <si>
    <t>060001000</t>
  </si>
  <si>
    <t>422025982</t>
  </si>
  <si>
    <t>"vytyčení stávajících inženýrských sítí, koordinace se správci těchto sítí" 1</t>
  </si>
  <si>
    <t>7</t>
  </si>
  <si>
    <t>065002000</t>
  </si>
  <si>
    <t>Mimostaveništní doprava materiálů</t>
  </si>
  <si>
    <t>783105985</t>
  </si>
  <si>
    <t>VRN7</t>
  </si>
  <si>
    <t>Provozní vlivy</t>
  </si>
  <si>
    <t>071103000</t>
  </si>
  <si>
    <t>Provoz investora</t>
  </si>
  <si>
    <t>-1238728190</t>
  </si>
  <si>
    <t>"práce budou probíhat za provozu sportoviště - předpoklad rozdělení pracoviště na 2 části - náklady s tím spojené - oplocení, samostatný vchod ad." 1</t>
  </si>
  <si>
    <t>04 - IO 20 Areálové osvětlení</t>
  </si>
  <si>
    <t>03 - IO 19 Distribuční rozvody NN</t>
  </si>
  <si>
    <t>IO 01, IO 03, IO 04 Zpevněné plochy - 1. část</t>
  </si>
  <si>
    <t>IO 03 Zpevněné plochy - 2. část</t>
  </si>
  <si>
    <t>IO 19 Distribuční rozvody NN</t>
  </si>
  <si>
    <t>IO 20 Areálové osvětlení</t>
  </si>
  <si>
    <t>01 - IO 01, IO 03, IO 04 Zpevněné plochy - 1. část</t>
  </si>
  <si>
    <t>02 - IO 03 Zpevněné plochy - 2. část</t>
  </si>
  <si>
    <t>VRN5</t>
  </si>
  <si>
    <t>Finanční náklady</t>
  </si>
  <si>
    <t>056002000</t>
  </si>
  <si>
    <t>Bankovní záruka</t>
  </si>
  <si>
    <t>"bankovní záruka během realizace 10%" 1</t>
  </si>
  <si>
    <t>057002000</t>
  </si>
  <si>
    <t>Kauce, zádržné</t>
  </si>
  <si>
    <t>"bankovní záruka během záruční doby 5%" 1</t>
  </si>
  <si>
    <t xml:space="preserve">    VRN5 - Finanční náklady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</si>
</sst>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1" fillId="0" borderId="0" xfId="0" applyFont="1" applyAlignment="1">
      <alignment vertical="center"/>
    </xf>
    <xf numFmtId="0" fontId="0" fillId="0" borderId="5" xfId="0" applyFont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4" borderId="7" xfId="0" applyFont="1" applyFill="1" applyBorder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1"/>
  <sheetViews>
    <sheetView showGridLines="0" tabSelected="1" workbookViewId="0">
      <selection activeCell="BE83" sqref="BE83"/>
    </sheetView>
  </sheetViews>
  <sheetFormatPr defaultRowHeight="11.25"/>
  <cols>
    <col min="1" max="1" width="8.33203125" style="116" customWidth="1"/>
    <col min="2" max="2" width="1.6640625" style="116" customWidth="1"/>
    <col min="3" max="3" width="4.1640625" style="116" customWidth="1"/>
    <col min="4" max="33" width="2.6640625" style="116" customWidth="1"/>
    <col min="34" max="34" width="3.33203125" style="116" customWidth="1"/>
    <col min="35" max="35" width="31.6640625" style="116" customWidth="1"/>
    <col min="36" max="37" width="2.5" style="116" customWidth="1"/>
    <col min="38" max="38" width="8.33203125" style="116" customWidth="1"/>
    <col min="39" max="39" width="3.33203125" style="116" customWidth="1"/>
    <col min="40" max="40" width="13.33203125" style="116" customWidth="1"/>
    <col min="41" max="41" width="7.5" style="116" customWidth="1"/>
    <col min="42" max="42" width="4.1640625" style="116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219" t="s">
        <v>5</v>
      </c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ht="12" customHeight="1">
      <c r="B5" s="17"/>
      <c r="D5" s="20" t="s">
        <v>12</v>
      </c>
      <c r="K5" s="213" t="s">
        <v>13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R5" s="17"/>
      <c r="BS5" s="14" t="s">
        <v>6</v>
      </c>
    </row>
    <row r="6" spans="1:74" ht="36.950000000000003" customHeight="1">
      <c r="B6" s="17"/>
      <c r="D6" s="21" t="s">
        <v>14</v>
      </c>
      <c r="K6" s="215" t="s">
        <v>15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R6" s="17"/>
      <c r="BS6" s="14" t="s">
        <v>6</v>
      </c>
    </row>
    <row r="7" spans="1:74" ht="12" customHeight="1">
      <c r="B7" s="17"/>
      <c r="D7" s="122" t="s">
        <v>16</v>
      </c>
      <c r="K7" s="115" t="s">
        <v>1</v>
      </c>
      <c r="AK7" s="122" t="s">
        <v>17</v>
      </c>
      <c r="AN7" s="115" t="s">
        <v>1</v>
      </c>
      <c r="AR7" s="17"/>
      <c r="BS7" s="14" t="s">
        <v>6</v>
      </c>
    </row>
    <row r="8" spans="1:74" ht="12" customHeight="1">
      <c r="B8" s="17"/>
      <c r="D8" s="122" t="s">
        <v>18</v>
      </c>
      <c r="K8" s="115" t="s">
        <v>19</v>
      </c>
      <c r="AK8" s="122" t="s">
        <v>20</v>
      </c>
      <c r="AN8" s="115" t="s">
        <v>21</v>
      </c>
      <c r="AR8" s="17"/>
      <c r="BS8" s="14" t="s">
        <v>6</v>
      </c>
    </row>
    <row r="9" spans="1:74" ht="14.45" customHeight="1">
      <c r="B9" s="17"/>
      <c r="AR9" s="17"/>
      <c r="BS9" s="14" t="s">
        <v>6</v>
      </c>
    </row>
    <row r="10" spans="1:74" ht="12" customHeight="1">
      <c r="B10" s="17"/>
      <c r="D10" s="122" t="s">
        <v>22</v>
      </c>
      <c r="AK10" s="122" t="s">
        <v>23</v>
      </c>
      <c r="AN10" s="115" t="s">
        <v>1</v>
      </c>
      <c r="AR10" s="17"/>
      <c r="BS10" s="14" t="s">
        <v>6</v>
      </c>
    </row>
    <row r="11" spans="1:74" ht="18.399999999999999" customHeight="1">
      <c r="B11" s="17"/>
      <c r="E11" s="115" t="s">
        <v>24</v>
      </c>
      <c r="AK11" s="122" t="s">
        <v>25</v>
      </c>
      <c r="AN11" s="115" t="s">
        <v>1</v>
      </c>
      <c r="AR11" s="17"/>
      <c r="BS11" s="14" t="s">
        <v>6</v>
      </c>
    </row>
    <row r="12" spans="1:74" ht="6.95" customHeight="1">
      <c r="B12" s="17"/>
      <c r="AR12" s="17"/>
      <c r="BS12" s="14" t="s">
        <v>6</v>
      </c>
    </row>
    <row r="13" spans="1:74" ht="12" customHeight="1">
      <c r="B13" s="17"/>
      <c r="D13" s="122" t="s">
        <v>26</v>
      </c>
      <c r="AK13" s="122" t="s">
        <v>23</v>
      </c>
      <c r="AN13" s="115" t="s">
        <v>1</v>
      </c>
      <c r="AR13" s="17"/>
      <c r="BS13" s="14" t="s">
        <v>6</v>
      </c>
    </row>
    <row r="14" spans="1:74" ht="12.75">
      <c r="B14" s="17"/>
      <c r="E14" s="115" t="s">
        <v>27</v>
      </c>
      <c r="AK14" s="122" t="s">
        <v>25</v>
      </c>
      <c r="AN14" s="115" t="s">
        <v>1</v>
      </c>
      <c r="AR14" s="17"/>
      <c r="BS14" s="14" t="s">
        <v>6</v>
      </c>
    </row>
    <row r="15" spans="1:74" ht="6.95" customHeight="1">
      <c r="B15" s="17"/>
      <c r="AR15" s="17"/>
      <c r="BS15" s="14" t="s">
        <v>3</v>
      </c>
    </row>
    <row r="16" spans="1:74" ht="12" customHeight="1">
      <c r="B16" s="17"/>
      <c r="D16" s="122" t="s">
        <v>28</v>
      </c>
      <c r="AK16" s="122" t="s">
        <v>23</v>
      </c>
      <c r="AN16" s="115" t="s">
        <v>1</v>
      </c>
      <c r="AR16" s="17"/>
      <c r="BS16" s="14" t="s">
        <v>3</v>
      </c>
    </row>
    <row r="17" spans="1:71" ht="18.399999999999999" customHeight="1">
      <c r="B17" s="17"/>
      <c r="E17" s="115" t="s">
        <v>29</v>
      </c>
      <c r="AK17" s="122" t="s">
        <v>25</v>
      </c>
      <c r="AN17" s="115" t="s">
        <v>1</v>
      </c>
      <c r="AR17" s="17"/>
      <c r="BS17" s="14" t="s">
        <v>30</v>
      </c>
    </row>
    <row r="18" spans="1:71" ht="6.95" customHeight="1">
      <c r="B18" s="17"/>
      <c r="AR18" s="17"/>
      <c r="BS18" s="14" t="s">
        <v>6</v>
      </c>
    </row>
    <row r="19" spans="1:71" ht="12" customHeight="1">
      <c r="B19" s="17"/>
      <c r="D19" s="122" t="s">
        <v>31</v>
      </c>
      <c r="AK19" s="122" t="s">
        <v>23</v>
      </c>
      <c r="AN19" s="115" t="s">
        <v>1</v>
      </c>
      <c r="AR19" s="17"/>
      <c r="BS19" s="14" t="s">
        <v>6</v>
      </c>
    </row>
    <row r="20" spans="1:71" ht="18.399999999999999" customHeight="1">
      <c r="B20" s="17"/>
      <c r="E20" s="115" t="s">
        <v>27</v>
      </c>
      <c r="AK20" s="122" t="s">
        <v>25</v>
      </c>
      <c r="AN20" s="115" t="s">
        <v>1</v>
      </c>
      <c r="AR20" s="17"/>
      <c r="BS20" s="14" t="s">
        <v>30</v>
      </c>
    </row>
    <row r="21" spans="1:71" ht="6.95" customHeight="1">
      <c r="B21" s="17"/>
      <c r="AR21" s="17"/>
    </row>
    <row r="22" spans="1:71" ht="12" customHeight="1">
      <c r="B22" s="17"/>
      <c r="D22" s="122" t="s">
        <v>32</v>
      </c>
      <c r="AR22" s="17"/>
    </row>
    <row r="23" spans="1:71" ht="16.5" customHeight="1">
      <c r="B23" s="17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17"/>
    </row>
    <row r="24" spans="1:71" ht="6.95" customHeight="1">
      <c r="B24" s="17"/>
      <c r="AR24" s="17"/>
    </row>
    <row r="25" spans="1:71" ht="6.95" customHeight="1">
      <c r="B25" s="17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7"/>
    </row>
    <row r="26" spans="1:71" s="1" customFormat="1" ht="25.9" customHeight="1">
      <c r="A26" s="121"/>
      <c r="B26" s="23"/>
      <c r="C26" s="121"/>
      <c r="D26" s="24" t="s">
        <v>33</v>
      </c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221">
        <f>ROUND(AG94,2)</f>
        <v>0</v>
      </c>
      <c r="AL26" s="222"/>
      <c r="AM26" s="222"/>
      <c r="AN26" s="222"/>
      <c r="AO26" s="222"/>
      <c r="AP26" s="121"/>
      <c r="AR26" s="23"/>
    </row>
    <row r="27" spans="1:71" s="1" customFormat="1" ht="6.95" customHeight="1">
      <c r="A27" s="121"/>
      <c r="B27" s="23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R27" s="23"/>
    </row>
    <row r="28" spans="1:71" s="1" customFormat="1" ht="12.75">
      <c r="A28" s="121"/>
      <c r="B28" s="23"/>
      <c r="C28" s="121"/>
      <c r="D28" s="121"/>
      <c r="E28" s="121"/>
      <c r="F28" s="121"/>
      <c r="G28" s="121"/>
      <c r="H28" s="121"/>
      <c r="I28" s="121"/>
      <c r="J28" s="121"/>
      <c r="K28" s="121"/>
      <c r="L28" s="223" t="s">
        <v>34</v>
      </c>
      <c r="M28" s="223"/>
      <c r="N28" s="223"/>
      <c r="O28" s="223"/>
      <c r="P28" s="223"/>
      <c r="Q28" s="121"/>
      <c r="R28" s="121"/>
      <c r="S28" s="121"/>
      <c r="T28" s="121"/>
      <c r="U28" s="121"/>
      <c r="V28" s="121"/>
      <c r="W28" s="223" t="s">
        <v>35</v>
      </c>
      <c r="X28" s="223"/>
      <c r="Y28" s="223"/>
      <c r="Z28" s="223"/>
      <c r="AA28" s="223"/>
      <c r="AB28" s="223"/>
      <c r="AC28" s="223"/>
      <c r="AD28" s="223"/>
      <c r="AE28" s="223"/>
      <c r="AF28" s="121"/>
      <c r="AG28" s="121"/>
      <c r="AH28" s="121"/>
      <c r="AI28" s="121"/>
      <c r="AJ28" s="121"/>
      <c r="AK28" s="223" t="s">
        <v>36</v>
      </c>
      <c r="AL28" s="223"/>
      <c r="AM28" s="223"/>
      <c r="AN28" s="223"/>
      <c r="AO28" s="223"/>
      <c r="AP28" s="121"/>
      <c r="AR28" s="23"/>
    </row>
    <row r="29" spans="1:71" s="2" customFormat="1" ht="14.45" customHeight="1">
      <c r="A29" s="117"/>
      <c r="B29" s="25"/>
      <c r="C29" s="117"/>
      <c r="D29" s="122" t="s">
        <v>37</v>
      </c>
      <c r="E29" s="117"/>
      <c r="F29" s="122" t="s">
        <v>38</v>
      </c>
      <c r="G29" s="117"/>
      <c r="H29" s="117"/>
      <c r="I29" s="117"/>
      <c r="J29" s="117"/>
      <c r="K29" s="117"/>
      <c r="L29" s="218">
        <v>0.21</v>
      </c>
      <c r="M29" s="217"/>
      <c r="N29" s="217"/>
      <c r="O29" s="217"/>
      <c r="P29" s="217"/>
      <c r="Q29" s="117"/>
      <c r="R29" s="117"/>
      <c r="S29" s="117"/>
      <c r="T29" s="117"/>
      <c r="U29" s="117"/>
      <c r="V29" s="117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117"/>
      <c r="AG29" s="117"/>
      <c r="AH29" s="117"/>
      <c r="AI29" s="117"/>
      <c r="AJ29" s="117"/>
      <c r="AK29" s="216">
        <f>ROUND(AV94, 2)</f>
        <v>0</v>
      </c>
      <c r="AL29" s="217"/>
      <c r="AM29" s="217"/>
      <c r="AN29" s="217"/>
      <c r="AO29" s="217"/>
      <c r="AP29" s="117"/>
      <c r="AR29" s="25"/>
    </row>
    <row r="30" spans="1:71" s="2" customFormat="1" ht="14.45" customHeight="1">
      <c r="A30" s="117"/>
      <c r="B30" s="25"/>
      <c r="C30" s="117"/>
      <c r="D30" s="117"/>
      <c r="E30" s="117"/>
      <c r="F30" s="122" t="s">
        <v>39</v>
      </c>
      <c r="G30" s="117"/>
      <c r="H30" s="117"/>
      <c r="I30" s="117"/>
      <c r="J30" s="117"/>
      <c r="K30" s="117"/>
      <c r="L30" s="218">
        <v>0.15</v>
      </c>
      <c r="M30" s="217"/>
      <c r="N30" s="217"/>
      <c r="O30" s="217"/>
      <c r="P30" s="217"/>
      <c r="Q30" s="117"/>
      <c r="R30" s="117"/>
      <c r="S30" s="117"/>
      <c r="T30" s="117"/>
      <c r="U30" s="117"/>
      <c r="V30" s="11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117"/>
      <c r="AG30" s="117"/>
      <c r="AH30" s="117"/>
      <c r="AI30" s="117"/>
      <c r="AJ30" s="117"/>
      <c r="AK30" s="216">
        <f>ROUND(AW94, 2)</f>
        <v>0</v>
      </c>
      <c r="AL30" s="217"/>
      <c r="AM30" s="217"/>
      <c r="AN30" s="217"/>
      <c r="AO30" s="217"/>
      <c r="AP30" s="117"/>
      <c r="AR30" s="25"/>
    </row>
    <row r="31" spans="1:71" s="2" customFormat="1" ht="14.45" hidden="1" customHeight="1">
      <c r="A31" s="117"/>
      <c r="B31" s="25"/>
      <c r="C31" s="117"/>
      <c r="D31" s="117"/>
      <c r="E31" s="117"/>
      <c r="F31" s="122" t="s">
        <v>40</v>
      </c>
      <c r="G31" s="117"/>
      <c r="H31" s="117"/>
      <c r="I31" s="117"/>
      <c r="J31" s="117"/>
      <c r="K31" s="117"/>
      <c r="L31" s="218">
        <v>0.21</v>
      </c>
      <c r="M31" s="217"/>
      <c r="N31" s="217"/>
      <c r="O31" s="217"/>
      <c r="P31" s="217"/>
      <c r="Q31" s="117"/>
      <c r="R31" s="117"/>
      <c r="S31" s="117"/>
      <c r="T31" s="117"/>
      <c r="U31" s="117"/>
      <c r="V31" s="11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F31" s="117"/>
      <c r="AG31" s="117"/>
      <c r="AH31" s="117"/>
      <c r="AI31" s="117"/>
      <c r="AJ31" s="117"/>
      <c r="AK31" s="216">
        <v>0</v>
      </c>
      <c r="AL31" s="217"/>
      <c r="AM31" s="217"/>
      <c r="AN31" s="217"/>
      <c r="AO31" s="217"/>
      <c r="AP31" s="117"/>
      <c r="AR31" s="25"/>
    </row>
    <row r="32" spans="1:71" s="2" customFormat="1" ht="14.45" hidden="1" customHeight="1">
      <c r="A32" s="117"/>
      <c r="B32" s="25"/>
      <c r="C32" s="117"/>
      <c r="D32" s="117"/>
      <c r="E32" s="117"/>
      <c r="F32" s="122" t="s">
        <v>41</v>
      </c>
      <c r="G32" s="117"/>
      <c r="H32" s="117"/>
      <c r="I32" s="117"/>
      <c r="J32" s="117"/>
      <c r="K32" s="117"/>
      <c r="L32" s="218">
        <v>0.15</v>
      </c>
      <c r="M32" s="217"/>
      <c r="N32" s="217"/>
      <c r="O32" s="217"/>
      <c r="P32" s="217"/>
      <c r="Q32" s="117"/>
      <c r="R32" s="117"/>
      <c r="S32" s="117"/>
      <c r="T32" s="117"/>
      <c r="U32" s="117"/>
      <c r="V32" s="11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F32" s="117"/>
      <c r="AG32" s="117"/>
      <c r="AH32" s="117"/>
      <c r="AI32" s="117"/>
      <c r="AJ32" s="117"/>
      <c r="AK32" s="216">
        <v>0</v>
      </c>
      <c r="AL32" s="217"/>
      <c r="AM32" s="217"/>
      <c r="AN32" s="217"/>
      <c r="AO32" s="217"/>
      <c r="AP32" s="117"/>
      <c r="AR32" s="25"/>
    </row>
    <row r="33" spans="1:44" s="2" customFormat="1" ht="14.45" hidden="1" customHeight="1">
      <c r="A33" s="117"/>
      <c r="B33" s="25"/>
      <c r="C33" s="117"/>
      <c r="D33" s="117"/>
      <c r="E33" s="117"/>
      <c r="F33" s="122" t="s">
        <v>42</v>
      </c>
      <c r="G33" s="117"/>
      <c r="H33" s="117"/>
      <c r="I33" s="117"/>
      <c r="J33" s="117"/>
      <c r="K33" s="117"/>
      <c r="L33" s="218">
        <v>0</v>
      </c>
      <c r="M33" s="217"/>
      <c r="N33" s="217"/>
      <c r="O33" s="217"/>
      <c r="P33" s="217"/>
      <c r="Q33" s="117"/>
      <c r="R33" s="117"/>
      <c r="S33" s="117"/>
      <c r="T33" s="117"/>
      <c r="U33" s="117"/>
      <c r="V33" s="11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117"/>
      <c r="AG33" s="117"/>
      <c r="AH33" s="117"/>
      <c r="AI33" s="117"/>
      <c r="AJ33" s="117"/>
      <c r="AK33" s="216">
        <v>0</v>
      </c>
      <c r="AL33" s="217"/>
      <c r="AM33" s="217"/>
      <c r="AN33" s="217"/>
      <c r="AO33" s="217"/>
      <c r="AP33" s="117"/>
      <c r="AR33" s="25"/>
    </row>
    <row r="34" spans="1:44" s="1" customFormat="1" ht="6.95" customHeight="1">
      <c r="A34" s="121"/>
      <c r="B34" s="23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R34" s="23"/>
    </row>
    <row r="35" spans="1:44" s="1" customFormat="1" ht="25.9" customHeight="1">
      <c r="A35" s="121"/>
      <c r="B35" s="23"/>
      <c r="C35" s="26"/>
      <c r="D35" s="27" t="s">
        <v>43</v>
      </c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28" t="s">
        <v>44</v>
      </c>
      <c r="U35" s="119"/>
      <c r="V35" s="119"/>
      <c r="W35" s="119"/>
      <c r="X35" s="224" t="s">
        <v>45</v>
      </c>
      <c r="Y35" s="225"/>
      <c r="Z35" s="225"/>
      <c r="AA35" s="225"/>
      <c r="AB35" s="225"/>
      <c r="AC35" s="119"/>
      <c r="AD35" s="119"/>
      <c r="AE35" s="119"/>
      <c r="AF35" s="119"/>
      <c r="AG35" s="119"/>
      <c r="AH35" s="119"/>
      <c r="AI35" s="119"/>
      <c r="AJ35" s="119"/>
      <c r="AK35" s="226">
        <f>SUM(AK26:AK33)</f>
        <v>0</v>
      </c>
      <c r="AL35" s="225"/>
      <c r="AM35" s="225"/>
      <c r="AN35" s="225"/>
      <c r="AO35" s="227"/>
      <c r="AP35" s="26"/>
      <c r="AQ35" s="26"/>
      <c r="AR35" s="23"/>
    </row>
    <row r="36" spans="1:44" s="1" customFormat="1" ht="6.95" customHeight="1">
      <c r="A36" s="121"/>
      <c r="B36" s="23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R36" s="23"/>
    </row>
    <row r="37" spans="1:44" s="1" customFormat="1" ht="14.45" customHeight="1">
      <c r="A37" s="121"/>
      <c r="B37" s="23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R37" s="23"/>
    </row>
    <row r="38" spans="1:44" ht="14.45" customHeight="1">
      <c r="B38" s="17"/>
      <c r="AR38" s="17"/>
    </row>
    <row r="39" spans="1:44" ht="14.45" customHeight="1">
      <c r="B39" s="17"/>
      <c r="AR39" s="17"/>
    </row>
    <row r="40" spans="1:44" ht="14.45" customHeight="1">
      <c r="B40" s="17"/>
      <c r="AR40" s="17"/>
    </row>
    <row r="41" spans="1:44" ht="14.45" customHeight="1">
      <c r="B41" s="17"/>
      <c r="AR41" s="17"/>
    </row>
    <row r="42" spans="1:44" ht="14.45" customHeight="1">
      <c r="B42" s="17"/>
      <c r="AR42" s="17"/>
    </row>
    <row r="43" spans="1:44" ht="14.45" customHeight="1">
      <c r="B43" s="17"/>
      <c r="AR43" s="17"/>
    </row>
    <row r="44" spans="1:44" ht="14.45" customHeight="1">
      <c r="B44" s="17"/>
      <c r="AR44" s="17"/>
    </row>
    <row r="45" spans="1:44" ht="14.45" customHeight="1">
      <c r="B45" s="17"/>
      <c r="AR45" s="17"/>
    </row>
    <row r="46" spans="1:44" ht="14.45" customHeight="1">
      <c r="B46" s="17"/>
      <c r="AR46" s="17"/>
    </row>
    <row r="47" spans="1:44" ht="14.45" customHeight="1">
      <c r="B47" s="17"/>
      <c r="AR47" s="17"/>
    </row>
    <row r="48" spans="1:44" ht="14.45" customHeight="1">
      <c r="B48" s="17"/>
      <c r="AR48" s="17"/>
    </row>
    <row r="49" spans="1:44" s="1" customFormat="1" ht="14.45" customHeight="1">
      <c r="A49" s="121"/>
      <c r="B49" s="23"/>
      <c r="C49" s="121"/>
      <c r="D49" s="29" t="s">
        <v>46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">
        <v>47</v>
      </c>
      <c r="AI49" s="30"/>
      <c r="AJ49" s="30"/>
      <c r="AK49" s="30"/>
      <c r="AL49" s="30"/>
      <c r="AM49" s="30"/>
      <c r="AN49" s="30"/>
      <c r="AO49" s="30"/>
      <c r="AP49" s="121"/>
      <c r="AR49" s="23"/>
    </row>
    <row r="50" spans="1:44">
      <c r="B50" s="17"/>
      <c r="AR50" s="17"/>
    </row>
    <row r="51" spans="1:44">
      <c r="B51" s="17"/>
      <c r="AR51" s="17"/>
    </row>
    <row r="52" spans="1:44">
      <c r="B52" s="17"/>
      <c r="AR52" s="17"/>
    </row>
    <row r="53" spans="1:44">
      <c r="B53" s="17"/>
      <c r="AR53" s="17"/>
    </row>
    <row r="54" spans="1:44">
      <c r="B54" s="17"/>
      <c r="AR54" s="17"/>
    </row>
    <row r="55" spans="1:44">
      <c r="B55" s="17"/>
      <c r="AR55" s="17"/>
    </row>
    <row r="56" spans="1:44">
      <c r="B56" s="17"/>
      <c r="AR56" s="17"/>
    </row>
    <row r="57" spans="1:44">
      <c r="B57" s="17"/>
      <c r="AR57" s="17"/>
    </row>
    <row r="58" spans="1:44">
      <c r="B58" s="17"/>
      <c r="AR58" s="17"/>
    </row>
    <row r="59" spans="1:44">
      <c r="B59" s="17"/>
      <c r="AR59" s="17"/>
    </row>
    <row r="60" spans="1:44" s="1" customFormat="1" ht="12.75">
      <c r="A60" s="121"/>
      <c r="B60" s="23"/>
      <c r="C60" s="121"/>
      <c r="D60" s="31" t="s">
        <v>48</v>
      </c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31" t="s">
        <v>49</v>
      </c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18"/>
      <c r="AH60" s="31" t="s">
        <v>48</v>
      </c>
      <c r="AI60" s="118"/>
      <c r="AJ60" s="118"/>
      <c r="AK60" s="118"/>
      <c r="AL60" s="118"/>
      <c r="AM60" s="31" t="s">
        <v>49</v>
      </c>
      <c r="AN60" s="118"/>
      <c r="AO60" s="118"/>
      <c r="AP60" s="121"/>
      <c r="AR60" s="23"/>
    </row>
    <row r="61" spans="1:44">
      <c r="B61" s="17"/>
      <c r="AR61" s="17"/>
    </row>
    <row r="62" spans="1:44">
      <c r="B62" s="17"/>
      <c r="AR62" s="17"/>
    </row>
    <row r="63" spans="1:44">
      <c r="B63" s="17"/>
      <c r="AR63" s="17"/>
    </row>
    <row r="64" spans="1:44" s="1" customFormat="1" ht="12.75">
      <c r="A64" s="121"/>
      <c r="B64" s="23"/>
      <c r="C64" s="121"/>
      <c r="D64" s="29" t="s">
        <v>50</v>
      </c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29" t="s">
        <v>51</v>
      </c>
      <c r="AI64" s="30"/>
      <c r="AJ64" s="30"/>
      <c r="AK64" s="30"/>
      <c r="AL64" s="30"/>
      <c r="AM64" s="30"/>
      <c r="AN64" s="30"/>
      <c r="AO64" s="30"/>
      <c r="AP64" s="121"/>
      <c r="AR64" s="23"/>
    </row>
    <row r="65" spans="1:44">
      <c r="B65" s="17"/>
      <c r="AR65" s="17"/>
    </row>
    <row r="66" spans="1:44">
      <c r="B66" s="17"/>
      <c r="AR66" s="17"/>
    </row>
    <row r="67" spans="1:44">
      <c r="B67" s="17"/>
      <c r="AR67" s="17"/>
    </row>
    <row r="68" spans="1:44">
      <c r="B68" s="17"/>
      <c r="AR68" s="17"/>
    </row>
    <row r="69" spans="1:44">
      <c r="B69" s="17"/>
      <c r="AR69" s="17"/>
    </row>
    <row r="70" spans="1:44">
      <c r="B70" s="17"/>
      <c r="AR70" s="17"/>
    </row>
    <row r="71" spans="1:44">
      <c r="B71" s="17"/>
      <c r="AR71" s="17"/>
    </row>
    <row r="72" spans="1:44">
      <c r="B72" s="17"/>
      <c r="AR72" s="17"/>
    </row>
    <row r="73" spans="1:44">
      <c r="B73" s="17"/>
      <c r="AR73" s="17"/>
    </row>
    <row r="74" spans="1:44">
      <c r="B74" s="17"/>
      <c r="AR74" s="17"/>
    </row>
    <row r="75" spans="1:44" s="1" customFormat="1" ht="12.75">
      <c r="A75" s="121"/>
      <c r="B75" s="23"/>
      <c r="C75" s="121"/>
      <c r="D75" s="31" t="s">
        <v>48</v>
      </c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31" t="s">
        <v>49</v>
      </c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31" t="s">
        <v>48</v>
      </c>
      <c r="AI75" s="118"/>
      <c r="AJ75" s="118"/>
      <c r="AK75" s="118"/>
      <c r="AL75" s="118"/>
      <c r="AM75" s="31" t="s">
        <v>49</v>
      </c>
      <c r="AN75" s="118"/>
      <c r="AO75" s="118"/>
      <c r="AP75" s="121"/>
      <c r="AR75" s="23"/>
    </row>
    <row r="76" spans="1:44" s="1" customFormat="1">
      <c r="A76" s="121"/>
      <c r="B76" s="23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R76" s="23"/>
    </row>
    <row r="77" spans="1:44" s="1" customFormat="1" ht="6.95" customHeight="1">
      <c r="A77" s="121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23"/>
    </row>
    <row r="81" spans="1:91" s="1" customFormat="1" ht="6.95" customHeight="1">
      <c r="A81" s="121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23"/>
    </row>
    <row r="82" spans="1:91" s="1" customFormat="1" ht="24.95" customHeight="1">
      <c r="A82" s="121"/>
      <c r="B82" s="23"/>
      <c r="C82" s="18" t="s">
        <v>52</v>
      </c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21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  <c r="AI82" s="121"/>
      <c r="AJ82" s="121"/>
      <c r="AK82" s="121"/>
      <c r="AL82" s="121"/>
      <c r="AM82" s="121"/>
      <c r="AN82" s="121"/>
      <c r="AO82" s="121"/>
      <c r="AP82" s="121"/>
      <c r="AR82" s="23"/>
    </row>
    <row r="83" spans="1:91" s="1" customFormat="1" ht="6.95" customHeight="1">
      <c r="A83" s="121"/>
      <c r="B83" s="23"/>
      <c r="C83" s="121"/>
      <c r="D83" s="121"/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1"/>
      <c r="P83" s="121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  <c r="AI83" s="121"/>
      <c r="AJ83" s="121"/>
      <c r="AK83" s="121"/>
      <c r="AL83" s="121"/>
      <c r="AM83" s="121"/>
      <c r="AN83" s="121"/>
      <c r="AO83" s="121"/>
      <c r="AP83" s="121"/>
      <c r="AR83" s="23"/>
    </row>
    <row r="84" spans="1:91" s="3" customFormat="1" ht="12" customHeight="1">
      <c r="A84" s="113"/>
      <c r="B84" s="36"/>
      <c r="C84" s="122" t="s">
        <v>12</v>
      </c>
      <c r="D84" s="113"/>
      <c r="E84" s="113"/>
      <c r="F84" s="113"/>
      <c r="G84" s="113"/>
      <c r="H84" s="113"/>
      <c r="I84" s="113"/>
      <c r="J84" s="113"/>
      <c r="K84" s="113"/>
      <c r="L84" s="113" t="str">
        <f>K5</f>
        <v>7-02027-19</v>
      </c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  <c r="AF84" s="113"/>
      <c r="AG84" s="113"/>
      <c r="AH84" s="113"/>
      <c r="AI84" s="113"/>
      <c r="AJ84" s="113"/>
      <c r="AK84" s="113"/>
      <c r="AL84" s="113"/>
      <c r="AM84" s="113"/>
      <c r="AN84" s="113"/>
      <c r="AO84" s="113"/>
      <c r="AP84" s="113"/>
      <c r="AR84" s="36"/>
    </row>
    <row r="85" spans="1:91" s="4" customFormat="1" ht="36.950000000000003" customHeight="1">
      <c r="A85" s="120"/>
      <c r="B85" s="37"/>
      <c r="C85" s="38" t="s">
        <v>14</v>
      </c>
      <c r="D85" s="120"/>
      <c r="E85" s="120"/>
      <c r="F85" s="120"/>
      <c r="G85" s="120"/>
      <c r="H85" s="120"/>
      <c r="I85" s="120"/>
      <c r="J85" s="120"/>
      <c r="K85" s="120"/>
      <c r="L85" s="229" t="str">
        <f>K6</f>
        <v>Revitalizace sportovního areálu v Holicích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P85" s="120"/>
      <c r="AR85" s="37"/>
    </row>
    <row r="86" spans="1:91" s="1" customFormat="1" ht="6.95" customHeight="1">
      <c r="A86" s="121"/>
      <c r="B86" s="23"/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  <c r="AI86" s="121"/>
      <c r="AJ86" s="121"/>
      <c r="AK86" s="121"/>
      <c r="AL86" s="121"/>
      <c r="AM86" s="121"/>
      <c r="AN86" s="121"/>
      <c r="AO86" s="121"/>
      <c r="AP86" s="121"/>
      <c r="AR86" s="23"/>
    </row>
    <row r="87" spans="1:91" s="1" customFormat="1" ht="12" customHeight="1">
      <c r="A87" s="121"/>
      <c r="B87" s="23"/>
      <c r="C87" s="122" t="s">
        <v>18</v>
      </c>
      <c r="D87" s="121"/>
      <c r="E87" s="121"/>
      <c r="F87" s="121"/>
      <c r="G87" s="121"/>
      <c r="H87" s="121"/>
      <c r="I87" s="121"/>
      <c r="J87" s="121"/>
      <c r="K87" s="121"/>
      <c r="L87" s="39" t="str">
        <f>IF(K8="","",K8)</f>
        <v>Holice</v>
      </c>
      <c r="M87" s="121"/>
      <c r="N87" s="121"/>
      <c r="O87" s="121"/>
      <c r="P87" s="121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  <c r="AI87" s="122" t="s">
        <v>20</v>
      </c>
      <c r="AJ87" s="121"/>
      <c r="AK87" s="121"/>
      <c r="AL87" s="121"/>
      <c r="AM87" s="231" t="str">
        <f>IF(AN8= "","",AN8)</f>
        <v>21. 10. 2019</v>
      </c>
      <c r="AN87" s="231"/>
      <c r="AO87" s="121"/>
      <c r="AP87" s="121"/>
      <c r="AR87" s="23"/>
    </row>
    <row r="88" spans="1:91" s="1" customFormat="1" ht="6.95" customHeight="1">
      <c r="A88" s="121"/>
      <c r="B88" s="23"/>
      <c r="C88" s="121"/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  <c r="AI88" s="121"/>
      <c r="AJ88" s="121"/>
      <c r="AK88" s="121"/>
      <c r="AL88" s="121"/>
      <c r="AM88" s="121"/>
      <c r="AN88" s="121"/>
      <c r="AO88" s="121"/>
      <c r="AP88" s="121"/>
      <c r="AR88" s="23"/>
    </row>
    <row r="89" spans="1:91" s="1" customFormat="1" ht="27.95" customHeight="1">
      <c r="A89" s="121"/>
      <c r="B89" s="23"/>
      <c r="C89" s="122" t="s">
        <v>22</v>
      </c>
      <c r="D89" s="121"/>
      <c r="E89" s="121"/>
      <c r="F89" s="121"/>
      <c r="G89" s="121"/>
      <c r="H89" s="121"/>
      <c r="I89" s="121"/>
      <c r="J89" s="121"/>
      <c r="K89" s="121"/>
      <c r="L89" s="113" t="str">
        <f>IF(E11= "","",E11)</f>
        <v>Město Holice, Holubova 1, 534 14  Holice</v>
      </c>
      <c r="M89" s="121"/>
      <c r="N89" s="121"/>
      <c r="O89" s="121"/>
      <c r="P89" s="121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  <c r="AI89" s="122" t="s">
        <v>28</v>
      </c>
      <c r="AJ89" s="121"/>
      <c r="AK89" s="121"/>
      <c r="AL89" s="121"/>
      <c r="AM89" s="204" t="str">
        <f>IF(E17="","",E17)</f>
        <v>ADONIS PROJEKT spol. s r.o., Hradec Králové</v>
      </c>
      <c r="AN89" s="205"/>
      <c r="AO89" s="205"/>
      <c r="AP89" s="205"/>
      <c r="AR89" s="23"/>
      <c r="AS89" s="200" t="s">
        <v>53</v>
      </c>
      <c r="AT89" s="201"/>
      <c r="AU89" s="40"/>
      <c r="AV89" s="40"/>
      <c r="AW89" s="40"/>
      <c r="AX89" s="40"/>
      <c r="AY89" s="40"/>
      <c r="AZ89" s="40"/>
      <c r="BA89" s="40"/>
      <c r="BB89" s="40"/>
      <c r="BC89" s="40"/>
      <c r="BD89" s="41"/>
    </row>
    <row r="90" spans="1:91" s="1" customFormat="1" ht="15.2" customHeight="1">
      <c r="A90" s="121"/>
      <c r="B90" s="23"/>
      <c r="C90" s="122" t="s">
        <v>26</v>
      </c>
      <c r="D90" s="121"/>
      <c r="E90" s="121"/>
      <c r="F90" s="121"/>
      <c r="G90" s="121"/>
      <c r="H90" s="121"/>
      <c r="I90" s="121"/>
      <c r="J90" s="121"/>
      <c r="K90" s="121"/>
      <c r="L90" s="113" t="str">
        <f>IF(E14="","",E14)</f>
        <v xml:space="preserve"> </v>
      </c>
      <c r="M90" s="121"/>
      <c r="N90" s="121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  <c r="AI90" s="122" t="s">
        <v>31</v>
      </c>
      <c r="AJ90" s="121"/>
      <c r="AK90" s="121"/>
      <c r="AL90" s="121"/>
      <c r="AM90" s="204" t="str">
        <f>IF(E20="","",E20)</f>
        <v xml:space="preserve"> </v>
      </c>
      <c r="AN90" s="205"/>
      <c r="AO90" s="205"/>
      <c r="AP90" s="205"/>
      <c r="AR90" s="23"/>
      <c r="AS90" s="202"/>
      <c r="AT90" s="203"/>
      <c r="AU90" s="42"/>
      <c r="AV90" s="42"/>
      <c r="AW90" s="42"/>
      <c r="AX90" s="42"/>
      <c r="AY90" s="42"/>
      <c r="AZ90" s="42"/>
      <c r="BA90" s="42"/>
      <c r="BB90" s="42"/>
      <c r="BC90" s="42"/>
      <c r="BD90" s="43"/>
    </row>
    <row r="91" spans="1:91" s="1" customFormat="1" ht="10.9" customHeight="1">
      <c r="A91" s="121"/>
      <c r="B91" s="23"/>
      <c r="C91" s="121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  <c r="AI91" s="121"/>
      <c r="AJ91" s="121"/>
      <c r="AK91" s="121"/>
      <c r="AL91" s="121"/>
      <c r="AM91" s="121"/>
      <c r="AN91" s="121"/>
      <c r="AO91" s="121"/>
      <c r="AP91" s="121"/>
      <c r="AR91" s="23"/>
      <c r="AS91" s="202"/>
      <c r="AT91" s="203"/>
      <c r="AU91" s="42"/>
      <c r="AV91" s="42"/>
      <c r="AW91" s="42"/>
      <c r="AX91" s="42"/>
      <c r="AY91" s="42"/>
      <c r="AZ91" s="42"/>
      <c r="BA91" s="42"/>
      <c r="BB91" s="42"/>
      <c r="BC91" s="42"/>
      <c r="BD91" s="43"/>
    </row>
    <row r="92" spans="1:91" s="1" customFormat="1" ht="29.25" customHeight="1">
      <c r="A92" s="121"/>
      <c r="B92" s="23"/>
      <c r="C92" s="228" t="s">
        <v>54</v>
      </c>
      <c r="D92" s="207"/>
      <c r="E92" s="207"/>
      <c r="F92" s="207"/>
      <c r="G92" s="207"/>
      <c r="H92" s="44"/>
      <c r="I92" s="206" t="s">
        <v>55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32" t="s">
        <v>56</v>
      </c>
      <c r="AH92" s="207"/>
      <c r="AI92" s="207"/>
      <c r="AJ92" s="207"/>
      <c r="AK92" s="207"/>
      <c r="AL92" s="207"/>
      <c r="AM92" s="207"/>
      <c r="AN92" s="206" t="s">
        <v>57</v>
      </c>
      <c r="AO92" s="207"/>
      <c r="AP92" s="208"/>
      <c r="AQ92" s="45" t="s">
        <v>58</v>
      </c>
      <c r="AR92" s="23"/>
      <c r="AS92" s="46" t="s">
        <v>59</v>
      </c>
      <c r="AT92" s="47" t="s">
        <v>60</v>
      </c>
      <c r="AU92" s="47" t="s">
        <v>61</v>
      </c>
      <c r="AV92" s="47" t="s">
        <v>62</v>
      </c>
      <c r="AW92" s="47" t="s">
        <v>63</v>
      </c>
      <c r="AX92" s="47" t="s">
        <v>64</v>
      </c>
      <c r="AY92" s="47" t="s">
        <v>65</v>
      </c>
      <c r="AZ92" s="47" t="s">
        <v>66</v>
      </c>
      <c r="BA92" s="47" t="s">
        <v>67</v>
      </c>
      <c r="BB92" s="47" t="s">
        <v>68</v>
      </c>
      <c r="BC92" s="47" t="s">
        <v>69</v>
      </c>
      <c r="BD92" s="48" t="s">
        <v>70</v>
      </c>
    </row>
    <row r="93" spans="1:91" s="1" customFormat="1" ht="10.9" customHeight="1">
      <c r="A93" s="121"/>
      <c r="B93" s="23"/>
      <c r="C93" s="121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  <c r="AI93" s="121"/>
      <c r="AJ93" s="121"/>
      <c r="AK93" s="121"/>
      <c r="AL93" s="121"/>
      <c r="AM93" s="121"/>
      <c r="AN93" s="121"/>
      <c r="AO93" s="121"/>
      <c r="AP93" s="121"/>
      <c r="AR93" s="23"/>
      <c r="AS93" s="49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1"/>
      <c r="BE93" s="95"/>
    </row>
    <row r="94" spans="1:91" s="5" customFormat="1" ht="32.450000000000003" customHeight="1">
      <c r="B94" s="50"/>
      <c r="C94" s="51" t="s">
        <v>71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211">
        <f>ROUND(SUM(AG95:AG99),2)</f>
        <v>0</v>
      </c>
      <c r="AH94" s="211"/>
      <c r="AI94" s="211"/>
      <c r="AJ94" s="211"/>
      <c r="AK94" s="211"/>
      <c r="AL94" s="211"/>
      <c r="AM94" s="211"/>
      <c r="AN94" s="212">
        <f t="shared" ref="AN94:AN99" si="0">SUM(AG94,AT94)</f>
        <v>0</v>
      </c>
      <c r="AO94" s="212"/>
      <c r="AP94" s="212"/>
      <c r="AQ94" s="53" t="s">
        <v>1</v>
      </c>
      <c r="AR94" s="50"/>
      <c r="AS94" s="54">
        <f>ROUND(SUM(AS95:AS99),2)</f>
        <v>0</v>
      </c>
      <c r="AT94" s="55">
        <f t="shared" ref="AT94:AT99" si="1">ROUND(SUM(AV94:AW94),2)</f>
        <v>0</v>
      </c>
      <c r="AU94" s="56">
        <f>ROUND(SUM(AU95:AU99),5)</f>
        <v>0</v>
      </c>
      <c r="AV94" s="55">
        <f>ROUND(AZ94*L29,2)</f>
        <v>0</v>
      </c>
      <c r="AW94" s="55">
        <f>ROUND(BA94*L30,2)</f>
        <v>0</v>
      </c>
      <c r="AX94" s="55">
        <f>ROUND(BB94*L29,2)</f>
        <v>0</v>
      </c>
      <c r="AY94" s="55">
        <f>ROUND(BC94*L30,2)</f>
        <v>0</v>
      </c>
      <c r="AZ94" s="55">
        <f>ROUND(SUM(AZ95:AZ99),2)</f>
        <v>0</v>
      </c>
      <c r="BA94" s="55">
        <f>ROUND(SUM(BA95:BA99),2)</f>
        <v>0</v>
      </c>
      <c r="BB94" s="55">
        <f>ROUND(SUM(BB95:BB99),2)</f>
        <v>0</v>
      </c>
      <c r="BC94" s="55">
        <f>ROUND(SUM(BC95:BC99),2)</f>
        <v>0</v>
      </c>
      <c r="BD94" s="57">
        <f>ROUND(SUM(BD95:BD99),2)</f>
        <v>0</v>
      </c>
      <c r="BS94" s="58" t="s">
        <v>72</v>
      </c>
      <c r="BT94" s="58" t="s">
        <v>73</v>
      </c>
      <c r="BU94" s="59" t="s">
        <v>74</v>
      </c>
      <c r="BV94" s="58" t="s">
        <v>75</v>
      </c>
      <c r="BW94" s="58" t="s">
        <v>4</v>
      </c>
      <c r="BX94" s="58" t="s">
        <v>76</v>
      </c>
      <c r="CL94" s="58" t="s">
        <v>1</v>
      </c>
    </row>
    <row r="95" spans="1:91" s="6" customFormat="1" ht="16.5" customHeight="1">
      <c r="A95" s="60" t="s">
        <v>77</v>
      </c>
      <c r="B95" s="61"/>
      <c r="C95" s="62"/>
      <c r="D95" s="233" t="s">
        <v>78</v>
      </c>
      <c r="E95" s="233"/>
      <c r="F95" s="233"/>
      <c r="G95" s="233"/>
      <c r="H95" s="233"/>
      <c r="I95" s="114"/>
      <c r="J95" s="233" t="s">
        <v>199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09">
        <f>'01 - Zpevněné plochy - 1....'!J30</f>
        <v>0</v>
      </c>
      <c r="AH95" s="210"/>
      <c r="AI95" s="210"/>
      <c r="AJ95" s="210"/>
      <c r="AK95" s="210"/>
      <c r="AL95" s="210"/>
      <c r="AM95" s="210"/>
      <c r="AN95" s="209">
        <f t="shared" si="0"/>
        <v>0</v>
      </c>
      <c r="AO95" s="210"/>
      <c r="AP95" s="210"/>
      <c r="AQ95" s="63" t="s">
        <v>80</v>
      </c>
      <c r="AR95" s="61"/>
      <c r="AS95" s="64">
        <v>0</v>
      </c>
      <c r="AT95" s="65">
        <f t="shared" si="1"/>
        <v>0</v>
      </c>
      <c r="AU95" s="66">
        <f>'01 - Zpevněné plochy - 1....'!P118</f>
        <v>0</v>
      </c>
      <c r="AV95" s="65">
        <f>'01 - Zpevněné plochy - 1....'!J33</f>
        <v>0</v>
      </c>
      <c r="AW95" s="65">
        <f>'01 - Zpevněné plochy - 1....'!J34</f>
        <v>0</v>
      </c>
      <c r="AX95" s="65">
        <f>'01 - Zpevněné plochy - 1....'!J35</f>
        <v>0</v>
      </c>
      <c r="AY95" s="65">
        <f>'01 - Zpevněné plochy - 1....'!J36</f>
        <v>0</v>
      </c>
      <c r="AZ95" s="65">
        <f>'01 - Zpevněné plochy - 1....'!F33</f>
        <v>0</v>
      </c>
      <c r="BA95" s="65">
        <f>'01 - Zpevněné plochy - 1....'!F34</f>
        <v>0</v>
      </c>
      <c r="BB95" s="65">
        <f>'01 - Zpevněné plochy - 1....'!F35</f>
        <v>0</v>
      </c>
      <c r="BC95" s="65">
        <f>'01 - Zpevněné plochy - 1....'!F36</f>
        <v>0</v>
      </c>
      <c r="BD95" s="67">
        <f>'01 - Zpevněné plochy - 1....'!F37</f>
        <v>0</v>
      </c>
      <c r="BT95" s="68" t="s">
        <v>81</v>
      </c>
      <c r="BV95" s="68" t="s">
        <v>75</v>
      </c>
      <c r="BW95" s="68" t="s">
        <v>82</v>
      </c>
      <c r="BX95" s="68" t="s">
        <v>4</v>
      </c>
      <c r="CL95" s="68" t="s">
        <v>1</v>
      </c>
      <c r="CM95" s="68" t="s">
        <v>83</v>
      </c>
    </row>
    <row r="96" spans="1:91" s="6" customFormat="1" ht="16.5" customHeight="1">
      <c r="A96" s="60" t="s">
        <v>77</v>
      </c>
      <c r="B96" s="61"/>
      <c r="C96" s="62"/>
      <c r="D96" s="233" t="s">
        <v>84</v>
      </c>
      <c r="E96" s="233"/>
      <c r="F96" s="233"/>
      <c r="G96" s="233"/>
      <c r="H96" s="233"/>
      <c r="I96" s="114"/>
      <c r="J96" s="233" t="s">
        <v>200</v>
      </c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33"/>
      <c r="Z96" s="233"/>
      <c r="AA96" s="233"/>
      <c r="AB96" s="233"/>
      <c r="AC96" s="233"/>
      <c r="AD96" s="233"/>
      <c r="AE96" s="233"/>
      <c r="AF96" s="233"/>
      <c r="AG96" s="209">
        <f>'02 - Zpevněné plochy - 2....'!J30</f>
        <v>0</v>
      </c>
      <c r="AH96" s="210"/>
      <c r="AI96" s="210"/>
      <c r="AJ96" s="210"/>
      <c r="AK96" s="210"/>
      <c r="AL96" s="210"/>
      <c r="AM96" s="210"/>
      <c r="AN96" s="209">
        <f t="shared" si="0"/>
        <v>0</v>
      </c>
      <c r="AO96" s="210"/>
      <c r="AP96" s="210"/>
      <c r="AQ96" s="63" t="s">
        <v>80</v>
      </c>
      <c r="AR96" s="61"/>
      <c r="AS96" s="64">
        <v>0</v>
      </c>
      <c r="AT96" s="65">
        <f t="shared" si="1"/>
        <v>0</v>
      </c>
      <c r="AU96" s="66">
        <f>'02 - Zpevněné plochy - 2....'!P118</f>
        <v>0</v>
      </c>
      <c r="AV96" s="65">
        <f>'02 - Zpevněné plochy - 2....'!J33</f>
        <v>0</v>
      </c>
      <c r="AW96" s="65">
        <f>'02 - Zpevněné plochy - 2....'!J34</f>
        <v>0</v>
      </c>
      <c r="AX96" s="65">
        <f>'02 - Zpevněné plochy - 2....'!J35</f>
        <v>0</v>
      </c>
      <c r="AY96" s="65">
        <f>'02 - Zpevněné plochy - 2....'!J36</f>
        <v>0</v>
      </c>
      <c r="AZ96" s="65">
        <f>'02 - Zpevněné plochy - 2....'!F33</f>
        <v>0</v>
      </c>
      <c r="BA96" s="65">
        <f>'02 - Zpevněné plochy - 2....'!F34</f>
        <v>0</v>
      </c>
      <c r="BB96" s="65">
        <f>'02 - Zpevněné plochy - 2....'!F35</f>
        <v>0</v>
      </c>
      <c r="BC96" s="65">
        <f>'02 - Zpevněné plochy - 2....'!F36</f>
        <v>0</v>
      </c>
      <c r="BD96" s="67">
        <f>'02 - Zpevněné plochy - 2....'!F37</f>
        <v>0</v>
      </c>
      <c r="BT96" s="68" t="s">
        <v>81</v>
      </c>
      <c r="BV96" s="68" t="s">
        <v>75</v>
      </c>
      <c r="BW96" s="68" t="s">
        <v>86</v>
      </c>
      <c r="BX96" s="68" t="s">
        <v>4</v>
      </c>
      <c r="CL96" s="68" t="s">
        <v>1</v>
      </c>
      <c r="CM96" s="68" t="s">
        <v>83</v>
      </c>
    </row>
    <row r="97" spans="1:91" s="6" customFormat="1" ht="16.5" customHeight="1">
      <c r="A97" s="60" t="s">
        <v>77</v>
      </c>
      <c r="B97" s="61"/>
      <c r="C97" s="62"/>
      <c r="D97" s="233" t="s">
        <v>87</v>
      </c>
      <c r="E97" s="233"/>
      <c r="F97" s="233"/>
      <c r="G97" s="233"/>
      <c r="H97" s="233"/>
      <c r="I97" s="114"/>
      <c r="J97" s="233" t="s">
        <v>201</v>
      </c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33"/>
      <c r="Z97" s="233"/>
      <c r="AA97" s="233"/>
      <c r="AB97" s="233"/>
      <c r="AC97" s="233"/>
      <c r="AD97" s="233"/>
      <c r="AE97" s="233"/>
      <c r="AF97" s="233"/>
      <c r="AG97" s="209">
        <f>'03 - Distribuční rozvody NN'!J30</f>
        <v>0</v>
      </c>
      <c r="AH97" s="210"/>
      <c r="AI97" s="210"/>
      <c r="AJ97" s="210"/>
      <c r="AK97" s="210"/>
      <c r="AL97" s="210"/>
      <c r="AM97" s="210"/>
      <c r="AN97" s="209">
        <f t="shared" si="0"/>
        <v>0</v>
      </c>
      <c r="AO97" s="210"/>
      <c r="AP97" s="210"/>
      <c r="AQ97" s="63" t="s">
        <v>80</v>
      </c>
      <c r="AR97" s="61"/>
      <c r="AS97" s="64">
        <v>0</v>
      </c>
      <c r="AT97" s="65">
        <f t="shared" si="1"/>
        <v>0</v>
      </c>
      <c r="AU97" s="66">
        <f>'03 - Distribuční rozvody NN'!P118</f>
        <v>0</v>
      </c>
      <c r="AV97" s="65">
        <f>'03 - Distribuční rozvody NN'!J33</f>
        <v>0</v>
      </c>
      <c r="AW97" s="65">
        <f>'03 - Distribuční rozvody NN'!J34</f>
        <v>0</v>
      </c>
      <c r="AX97" s="65">
        <f>'03 - Distribuční rozvody NN'!J35</f>
        <v>0</v>
      </c>
      <c r="AY97" s="65">
        <f>'03 - Distribuční rozvody NN'!J36</f>
        <v>0</v>
      </c>
      <c r="AZ97" s="65">
        <f>'03 - Distribuční rozvody NN'!F33</f>
        <v>0</v>
      </c>
      <c r="BA97" s="65">
        <f>'03 - Distribuční rozvody NN'!F34</f>
        <v>0</v>
      </c>
      <c r="BB97" s="65">
        <f>'03 - Distribuční rozvody NN'!F35</f>
        <v>0</v>
      </c>
      <c r="BC97" s="65">
        <f>'03 - Distribuční rozvody NN'!F36</f>
        <v>0</v>
      </c>
      <c r="BD97" s="67">
        <f>'03 - Distribuční rozvody NN'!F37</f>
        <v>0</v>
      </c>
      <c r="BT97" s="68" t="s">
        <v>81</v>
      </c>
      <c r="BV97" s="68" t="s">
        <v>75</v>
      </c>
      <c r="BW97" s="68" t="s">
        <v>89</v>
      </c>
      <c r="BX97" s="68" t="s">
        <v>4</v>
      </c>
      <c r="CL97" s="68" t="s">
        <v>1</v>
      </c>
      <c r="CM97" s="68" t="s">
        <v>83</v>
      </c>
    </row>
    <row r="98" spans="1:91" s="6" customFormat="1" ht="16.5" customHeight="1">
      <c r="A98" s="60" t="s">
        <v>77</v>
      </c>
      <c r="B98" s="61"/>
      <c r="C98" s="62"/>
      <c r="D98" s="233" t="s">
        <v>90</v>
      </c>
      <c r="E98" s="233"/>
      <c r="F98" s="233"/>
      <c r="G98" s="233"/>
      <c r="H98" s="233"/>
      <c r="I98" s="114"/>
      <c r="J98" s="233" t="s">
        <v>202</v>
      </c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33"/>
      <c r="Z98" s="233"/>
      <c r="AA98" s="233"/>
      <c r="AB98" s="233"/>
      <c r="AC98" s="233"/>
      <c r="AD98" s="233"/>
      <c r="AE98" s="233"/>
      <c r="AF98" s="233"/>
      <c r="AG98" s="209">
        <f>'04 - Areálové osvětlení'!J30</f>
        <v>0</v>
      </c>
      <c r="AH98" s="210"/>
      <c r="AI98" s="210"/>
      <c r="AJ98" s="210"/>
      <c r="AK98" s="210"/>
      <c r="AL98" s="210"/>
      <c r="AM98" s="210"/>
      <c r="AN98" s="209">
        <f t="shared" si="0"/>
        <v>0</v>
      </c>
      <c r="AO98" s="210"/>
      <c r="AP98" s="210"/>
      <c r="AQ98" s="63" t="s">
        <v>80</v>
      </c>
      <c r="AR98" s="61"/>
      <c r="AS98" s="64">
        <v>0</v>
      </c>
      <c r="AT98" s="65">
        <f t="shared" si="1"/>
        <v>0</v>
      </c>
      <c r="AU98" s="66">
        <f>'04 - Areálové osvětlení'!P118</f>
        <v>0</v>
      </c>
      <c r="AV98" s="65">
        <f>'04 - Areálové osvětlení'!J33</f>
        <v>0</v>
      </c>
      <c r="AW98" s="65">
        <f>'04 - Areálové osvětlení'!J34</f>
        <v>0</v>
      </c>
      <c r="AX98" s="65">
        <f>'04 - Areálové osvětlení'!J35</f>
        <v>0</v>
      </c>
      <c r="AY98" s="65">
        <f>'04 - Areálové osvětlení'!J36</f>
        <v>0</v>
      </c>
      <c r="AZ98" s="65">
        <f>'04 - Areálové osvětlení'!F33</f>
        <v>0</v>
      </c>
      <c r="BA98" s="65">
        <f>'04 - Areálové osvětlení'!F34</f>
        <v>0</v>
      </c>
      <c r="BB98" s="65">
        <f>'04 - Areálové osvětlení'!F35</f>
        <v>0</v>
      </c>
      <c r="BC98" s="65">
        <f>'04 - Areálové osvětlení'!F36</f>
        <v>0</v>
      </c>
      <c r="BD98" s="67">
        <f>'04 - Areálové osvětlení'!F37</f>
        <v>0</v>
      </c>
      <c r="BT98" s="68" t="s">
        <v>81</v>
      </c>
      <c r="BV98" s="68" t="s">
        <v>75</v>
      </c>
      <c r="BW98" s="68" t="s">
        <v>92</v>
      </c>
      <c r="BX98" s="68" t="s">
        <v>4</v>
      </c>
      <c r="CL98" s="68" t="s">
        <v>1</v>
      </c>
      <c r="CM98" s="68" t="s">
        <v>83</v>
      </c>
    </row>
    <row r="99" spans="1:91" s="6" customFormat="1" ht="16.5" customHeight="1">
      <c r="A99" s="60" t="s">
        <v>77</v>
      </c>
      <c r="B99" s="61"/>
      <c r="C99" s="62"/>
      <c r="D99" s="233" t="s">
        <v>93</v>
      </c>
      <c r="E99" s="233"/>
      <c r="F99" s="233"/>
      <c r="G99" s="233"/>
      <c r="H99" s="233"/>
      <c r="I99" s="114"/>
      <c r="J99" s="233" t="s">
        <v>94</v>
      </c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33"/>
      <c r="Z99" s="233"/>
      <c r="AA99" s="233"/>
      <c r="AB99" s="233"/>
      <c r="AC99" s="233"/>
      <c r="AD99" s="233"/>
      <c r="AE99" s="233"/>
      <c r="AF99" s="233"/>
      <c r="AG99" s="209">
        <f>'05 - VRN'!J30</f>
        <v>0</v>
      </c>
      <c r="AH99" s="210"/>
      <c r="AI99" s="210"/>
      <c r="AJ99" s="210"/>
      <c r="AK99" s="210"/>
      <c r="AL99" s="210"/>
      <c r="AM99" s="210"/>
      <c r="AN99" s="209">
        <f t="shared" si="0"/>
        <v>0</v>
      </c>
      <c r="AO99" s="210"/>
      <c r="AP99" s="210"/>
      <c r="AQ99" s="63" t="s">
        <v>80</v>
      </c>
      <c r="AR99" s="61"/>
      <c r="AS99" s="69">
        <v>0</v>
      </c>
      <c r="AT99" s="70">
        <f t="shared" si="1"/>
        <v>0</v>
      </c>
      <c r="AU99" s="71">
        <f>'05 - VRN'!P123</f>
        <v>0</v>
      </c>
      <c r="AV99" s="70">
        <f>'05 - VRN'!J33</f>
        <v>0</v>
      </c>
      <c r="AW99" s="70">
        <f>'05 - VRN'!J34</f>
        <v>0</v>
      </c>
      <c r="AX99" s="70">
        <f>'05 - VRN'!J35</f>
        <v>0</v>
      </c>
      <c r="AY99" s="70">
        <f>'05 - VRN'!J36</f>
        <v>0</v>
      </c>
      <c r="AZ99" s="70">
        <f>'05 - VRN'!F33</f>
        <v>0</v>
      </c>
      <c r="BA99" s="70">
        <f>'05 - VRN'!F34</f>
        <v>0</v>
      </c>
      <c r="BB99" s="70">
        <f>'05 - VRN'!F35</f>
        <v>0</v>
      </c>
      <c r="BC99" s="70">
        <f>'05 - VRN'!F36</f>
        <v>0</v>
      </c>
      <c r="BD99" s="72">
        <f>'05 - VRN'!F37</f>
        <v>0</v>
      </c>
      <c r="BT99" s="68" t="s">
        <v>81</v>
      </c>
      <c r="BV99" s="68" t="s">
        <v>75</v>
      </c>
      <c r="BW99" s="68" t="s">
        <v>95</v>
      </c>
      <c r="BX99" s="68" t="s">
        <v>4</v>
      </c>
      <c r="CL99" s="68" t="s">
        <v>1</v>
      </c>
      <c r="CM99" s="68" t="s">
        <v>83</v>
      </c>
    </row>
    <row r="100" spans="1:91" s="1" customFormat="1" ht="30" customHeight="1">
      <c r="A100" s="121"/>
      <c r="B100" s="23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  <c r="AI100" s="121"/>
      <c r="AJ100" s="121"/>
      <c r="AK100" s="121"/>
      <c r="AL100" s="121"/>
      <c r="AM100" s="121"/>
      <c r="AN100" s="121"/>
      <c r="AO100" s="121"/>
      <c r="AP100" s="121"/>
      <c r="AR100" s="23"/>
    </row>
    <row r="101" spans="1:91" s="1" customFormat="1" ht="6.95" customHeight="1">
      <c r="A101" s="12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23"/>
    </row>
  </sheetData>
  <sheetProtection password="CEC8" sheet="1" objects="1" scenarios="1"/>
  <mergeCells count="56">
    <mergeCell ref="D98:H98"/>
    <mergeCell ref="J98:AF98"/>
    <mergeCell ref="D99:H99"/>
    <mergeCell ref="J99:AF99"/>
    <mergeCell ref="D95:H95"/>
    <mergeCell ref="J95:AF95"/>
    <mergeCell ref="D96:H96"/>
    <mergeCell ref="J96:AF96"/>
    <mergeCell ref="D97:H97"/>
    <mergeCell ref="J97:AF97"/>
    <mergeCell ref="X35:AB35"/>
    <mergeCell ref="AK35:AO35"/>
    <mergeCell ref="C92:G92"/>
    <mergeCell ref="L85:AO85"/>
    <mergeCell ref="AM87:AN87"/>
    <mergeCell ref="I92:AF92"/>
    <mergeCell ref="AG92:AM92"/>
    <mergeCell ref="W29:AE29"/>
    <mergeCell ref="W32:AE32"/>
    <mergeCell ref="W30:AE30"/>
    <mergeCell ref="W31:AE31"/>
    <mergeCell ref="W33:AE33"/>
    <mergeCell ref="AR2:BE2"/>
    <mergeCell ref="E23:AN23"/>
    <mergeCell ref="AK26:AO26"/>
    <mergeCell ref="L28:P28"/>
    <mergeCell ref="W28:AE28"/>
    <mergeCell ref="AK28:AO28"/>
    <mergeCell ref="AN99:AP99"/>
    <mergeCell ref="AG99:AM99"/>
    <mergeCell ref="AG94:AM94"/>
    <mergeCell ref="AN94:AP94"/>
    <mergeCell ref="K5:AO5"/>
    <mergeCell ref="K6:AO6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AN96:AP96"/>
    <mergeCell ref="AG96:AM96"/>
    <mergeCell ref="AN97:AP97"/>
    <mergeCell ref="AG97:AM97"/>
    <mergeCell ref="AN98:AP98"/>
    <mergeCell ref="AG98:AM98"/>
    <mergeCell ref="AS89:AT91"/>
    <mergeCell ref="AM89:AP89"/>
    <mergeCell ref="AM90:AP90"/>
    <mergeCell ref="AN92:AP92"/>
    <mergeCell ref="AN95:AP95"/>
    <mergeCell ref="AG95:AM95"/>
  </mergeCells>
  <hyperlinks>
    <hyperlink ref="A95" location="'01 - Zpevněné plochy - 1....'!C2" display="/"/>
    <hyperlink ref="A96" location="'02 - Zpevněné plochy - 2....'!C2" display="/"/>
    <hyperlink ref="A97" location="'03 - Distribuční rozvody NN'!C2" display="/"/>
    <hyperlink ref="A98" location="'04 - Areálové osvětlení'!C2" display="/"/>
    <hyperlink ref="A99" location="'05 - VRN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topLeftCell="A104" workbookViewId="0">
      <selection activeCell="I121" sqref="I121"/>
    </sheetView>
  </sheetViews>
  <sheetFormatPr defaultRowHeight="11.25"/>
  <cols>
    <col min="1" max="1" width="8.33203125" style="73" customWidth="1"/>
    <col min="2" max="2" width="1.6640625" style="73" customWidth="1"/>
    <col min="3" max="3" width="4.1640625" style="73" customWidth="1"/>
    <col min="4" max="4" width="4.33203125" style="73" customWidth="1"/>
    <col min="5" max="5" width="17.1640625" style="73" customWidth="1"/>
    <col min="6" max="6" width="50.83203125" style="73" customWidth="1"/>
    <col min="7" max="7" width="7" style="73" customWidth="1"/>
    <col min="8" max="8" width="11.5" style="73" customWidth="1"/>
    <col min="9" max="11" width="20.1640625" style="73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1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4" t="s">
        <v>82</v>
      </c>
    </row>
    <row r="3" spans="1:46" ht="6.95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83</v>
      </c>
    </row>
    <row r="4" spans="1:46" ht="24.95" customHeight="1">
      <c r="B4" s="127"/>
      <c r="D4" s="128" t="s">
        <v>96</v>
      </c>
      <c r="L4" s="17"/>
      <c r="M4" s="74" t="s">
        <v>10</v>
      </c>
      <c r="AT4" s="14" t="s">
        <v>3</v>
      </c>
    </row>
    <row r="5" spans="1:46" ht="6.95" customHeight="1">
      <c r="B5" s="127"/>
      <c r="L5" s="17"/>
    </row>
    <row r="6" spans="1:46" ht="12" customHeight="1">
      <c r="B6" s="127"/>
      <c r="D6" s="129" t="s">
        <v>14</v>
      </c>
      <c r="L6" s="17"/>
    </row>
    <row r="7" spans="1:46" ht="16.5" customHeight="1">
      <c r="B7" s="127"/>
      <c r="E7" s="236" t="str">
        <f>'Rekapitulace stavby'!K6</f>
        <v>Revitalizace sportovního areálu v Holicích</v>
      </c>
      <c r="F7" s="237"/>
      <c r="G7" s="237"/>
      <c r="H7" s="237"/>
      <c r="L7" s="17"/>
    </row>
    <row r="8" spans="1:46" s="1" customFormat="1" ht="12" customHeight="1">
      <c r="A8" s="130"/>
      <c r="B8" s="131"/>
      <c r="C8" s="130"/>
      <c r="D8" s="129" t="s">
        <v>97</v>
      </c>
      <c r="E8" s="130"/>
      <c r="F8" s="130"/>
      <c r="G8" s="130"/>
      <c r="H8" s="130"/>
      <c r="I8" s="130"/>
      <c r="J8" s="130"/>
      <c r="K8" s="130"/>
      <c r="L8" s="23"/>
    </row>
    <row r="9" spans="1:46" s="1" customFormat="1" ht="36.950000000000003" customHeight="1">
      <c r="A9" s="130"/>
      <c r="B9" s="131"/>
      <c r="C9" s="130"/>
      <c r="D9" s="130"/>
      <c r="E9" s="234" t="s">
        <v>203</v>
      </c>
      <c r="F9" s="235"/>
      <c r="G9" s="235"/>
      <c r="H9" s="235"/>
      <c r="I9" s="130"/>
      <c r="J9" s="130"/>
      <c r="K9" s="130"/>
      <c r="L9" s="23"/>
    </row>
    <row r="10" spans="1:46" s="1" customFormat="1">
      <c r="A10" s="130"/>
      <c r="B10" s="131"/>
      <c r="C10" s="130"/>
      <c r="D10" s="130"/>
      <c r="E10" s="130"/>
      <c r="F10" s="130"/>
      <c r="G10" s="130"/>
      <c r="H10" s="130"/>
      <c r="I10" s="130"/>
      <c r="J10" s="130"/>
      <c r="K10" s="130"/>
      <c r="L10" s="23"/>
    </row>
    <row r="11" spans="1:46" s="1" customFormat="1" ht="12" customHeight="1">
      <c r="A11" s="130"/>
      <c r="B11" s="131"/>
      <c r="C11" s="130"/>
      <c r="D11" s="129" t="s">
        <v>16</v>
      </c>
      <c r="E11" s="130"/>
      <c r="F11" s="132" t="s">
        <v>1</v>
      </c>
      <c r="G11" s="130"/>
      <c r="H11" s="130"/>
      <c r="I11" s="129" t="s">
        <v>17</v>
      </c>
      <c r="J11" s="132" t="s">
        <v>1</v>
      </c>
      <c r="K11" s="130"/>
      <c r="L11" s="23"/>
    </row>
    <row r="12" spans="1:46" s="1" customFormat="1" ht="12" customHeight="1">
      <c r="A12" s="130"/>
      <c r="B12" s="131"/>
      <c r="C12" s="130"/>
      <c r="D12" s="129" t="s">
        <v>18</v>
      </c>
      <c r="E12" s="130"/>
      <c r="F12" s="132" t="s">
        <v>19</v>
      </c>
      <c r="G12" s="130"/>
      <c r="H12" s="130"/>
      <c r="I12" s="129" t="s">
        <v>20</v>
      </c>
      <c r="J12" s="133" t="str">
        <f>'Rekapitulace stavby'!AN8</f>
        <v>21. 10. 2019</v>
      </c>
      <c r="K12" s="130"/>
      <c r="L12" s="23"/>
    </row>
    <row r="13" spans="1:46" s="1" customFormat="1" ht="10.9" customHeight="1">
      <c r="A13" s="130"/>
      <c r="B13" s="131"/>
      <c r="C13" s="130"/>
      <c r="D13" s="130"/>
      <c r="E13" s="130"/>
      <c r="F13" s="130"/>
      <c r="G13" s="130"/>
      <c r="H13" s="130"/>
      <c r="I13" s="130"/>
      <c r="J13" s="130"/>
      <c r="K13" s="130"/>
      <c r="L13" s="23"/>
    </row>
    <row r="14" spans="1:46" s="1" customFormat="1" ht="12" customHeight="1">
      <c r="A14" s="130"/>
      <c r="B14" s="131"/>
      <c r="C14" s="130"/>
      <c r="D14" s="129" t="s">
        <v>22</v>
      </c>
      <c r="E14" s="130"/>
      <c r="F14" s="130"/>
      <c r="G14" s="130"/>
      <c r="H14" s="130"/>
      <c r="I14" s="129" t="s">
        <v>23</v>
      </c>
      <c r="J14" s="132" t="s">
        <v>1</v>
      </c>
      <c r="K14" s="130"/>
      <c r="L14" s="23"/>
    </row>
    <row r="15" spans="1:46" s="1" customFormat="1" ht="18" customHeight="1">
      <c r="A15" s="130"/>
      <c r="B15" s="131"/>
      <c r="C15" s="130"/>
      <c r="D15" s="130"/>
      <c r="E15" s="132" t="s">
        <v>24</v>
      </c>
      <c r="F15" s="130"/>
      <c r="G15" s="130"/>
      <c r="H15" s="130"/>
      <c r="I15" s="129" t="s">
        <v>25</v>
      </c>
      <c r="J15" s="132" t="s">
        <v>1</v>
      </c>
      <c r="K15" s="130"/>
      <c r="L15" s="23"/>
    </row>
    <row r="16" spans="1:46" s="1" customFormat="1" ht="6.95" customHeight="1">
      <c r="A16" s="130"/>
      <c r="B16" s="131"/>
      <c r="C16" s="130"/>
      <c r="D16" s="130"/>
      <c r="E16" s="130"/>
      <c r="F16" s="130"/>
      <c r="G16" s="130"/>
      <c r="H16" s="130"/>
      <c r="I16" s="130"/>
      <c r="J16" s="130"/>
      <c r="K16" s="130"/>
      <c r="L16" s="23"/>
    </row>
    <row r="17" spans="1:12" s="1" customFormat="1" ht="12" customHeight="1">
      <c r="A17" s="130"/>
      <c r="B17" s="131"/>
      <c r="C17" s="130"/>
      <c r="D17" s="129" t="s">
        <v>26</v>
      </c>
      <c r="E17" s="130"/>
      <c r="F17" s="130"/>
      <c r="G17" s="130"/>
      <c r="H17" s="130"/>
      <c r="I17" s="129" t="s">
        <v>23</v>
      </c>
      <c r="J17" s="132" t="str">
        <f>'Rekapitulace stavby'!AN13</f>
        <v/>
      </c>
      <c r="K17" s="130"/>
      <c r="L17" s="23"/>
    </row>
    <row r="18" spans="1:12" s="1" customFormat="1" ht="18" customHeight="1">
      <c r="A18" s="130"/>
      <c r="B18" s="131"/>
      <c r="C18" s="130"/>
      <c r="D18" s="130"/>
      <c r="E18" s="238" t="str">
        <f>'Rekapitulace stavby'!E14</f>
        <v xml:space="preserve"> </v>
      </c>
      <c r="F18" s="238"/>
      <c r="G18" s="238"/>
      <c r="H18" s="238"/>
      <c r="I18" s="129" t="s">
        <v>25</v>
      </c>
      <c r="J18" s="132" t="str">
        <f>'Rekapitulace stavby'!AN14</f>
        <v/>
      </c>
      <c r="K18" s="130"/>
      <c r="L18" s="23"/>
    </row>
    <row r="19" spans="1:12" s="1" customFormat="1" ht="6.95" customHeight="1">
      <c r="A19" s="130"/>
      <c r="B19" s="131"/>
      <c r="C19" s="130"/>
      <c r="D19" s="130"/>
      <c r="E19" s="130"/>
      <c r="F19" s="130"/>
      <c r="G19" s="130"/>
      <c r="H19" s="130"/>
      <c r="I19" s="130"/>
      <c r="J19" s="130"/>
      <c r="K19" s="130"/>
      <c r="L19" s="23"/>
    </row>
    <row r="20" spans="1:12" s="1" customFormat="1" ht="12" customHeight="1">
      <c r="A20" s="130"/>
      <c r="B20" s="131"/>
      <c r="C20" s="130"/>
      <c r="D20" s="129" t="s">
        <v>28</v>
      </c>
      <c r="E20" s="130"/>
      <c r="F20" s="130"/>
      <c r="G20" s="130"/>
      <c r="H20" s="130"/>
      <c r="I20" s="129" t="s">
        <v>23</v>
      </c>
      <c r="J20" s="132" t="s">
        <v>1</v>
      </c>
      <c r="K20" s="130"/>
      <c r="L20" s="23"/>
    </row>
    <row r="21" spans="1:12" s="1" customFormat="1" ht="18" customHeight="1">
      <c r="A21" s="130"/>
      <c r="B21" s="131"/>
      <c r="C21" s="130"/>
      <c r="D21" s="130"/>
      <c r="E21" s="132" t="s">
        <v>29</v>
      </c>
      <c r="F21" s="130"/>
      <c r="G21" s="130"/>
      <c r="H21" s="130"/>
      <c r="I21" s="129" t="s">
        <v>25</v>
      </c>
      <c r="J21" s="132" t="s">
        <v>1</v>
      </c>
      <c r="K21" s="130"/>
      <c r="L21" s="23"/>
    </row>
    <row r="22" spans="1:12" s="1" customFormat="1" ht="6.95" customHeight="1">
      <c r="A22" s="130"/>
      <c r="B22" s="131"/>
      <c r="C22" s="130"/>
      <c r="D22" s="130"/>
      <c r="E22" s="130"/>
      <c r="F22" s="130"/>
      <c r="G22" s="130"/>
      <c r="H22" s="130"/>
      <c r="I22" s="130"/>
      <c r="J22" s="130"/>
      <c r="K22" s="130"/>
      <c r="L22" s="23"/>
    </row>
    <row r="23" spans="1:12" s="1" customFormat="1" ht="12" customHeight="1">
      <c r="A23" s="130"/>
      <c r="B23" s="131"/>
      <c r="C23" s="130"/>
      <c r="D23" s="129" t="s">
        <v>31</v>
      </c>
      <c r="E23" s="130"/>
      <c r="F23" s="130"/>
      <c r="G23" s="130"/>
      <c r="H23" s="130"/>
      <c r="I23" s="129" t="s">
        <v>23</v>
      </c>
      <c r="J23" s="132" t="str">
        <f>IF('Rekapitulace stavby'!AN19="","",'Rekapitulace stavby'!AN19)</f>
        <v/>
      </c>
      <c r="K23" s="130"/>
      <c r="L23" s="23"/>
    </row>
    <row r="24" spans="1:12" s="1" customFormat="1" ht="18" customHeight="1">
      <c r="A24" s="130"/>
      <c r="B24" s="131"/>
      <c r="C24" s="130"/>
      <c r="D24" s="130"/>
      <c r="E24" s="132" t="str">
        <f>IF('Rekapitulace stavby'!E20="","",'Rekapitulace stavby'!E20)</f>
        <v xml:space="preserve"> </v>
      </c>
      <c r="F24" s="130"/>
      <c r="G24" s="130"/>
      <c r="H24" s="130"/>
      <c r="I24" s="129" t="s">
        <v>25</v>
      </c>
      <c r="J24" s="132" t="str">
        <f>IF('Rekapitulace stavby'!AN20="","",'Rekapitulace stavby'!AN20)</f>
        <v/>
      </c>
      <c r="K24" s="130"/>
      <c r="L24" s="23"/>
    </row>
    <row r="25" spans="1:12" s="1" customFormat="1" ht="6.95" customHeight="1">
      <c r="A25" s="130"/>
      <c r="B25" s="131"/>
      <c r="C25" s="130"/>
      <c r="D25" s="130"/>
      <c r="E25" s="130"/>
      <c r="F25" s="130"/>
      <c r="G25" s="130"/>
      <c r="H25" s="130"/>
      <c r="I25" s="130"/>
      <c r="J25" s="130"/>
      <c r="K25" s="130"/>
      <c r="L25" s="23"/>
    </row>
    <row r="26" spans="1:12" s="1" customFormat="1" ht="12" customHeight="1">
      <c r="A26" s="130"/>
      <c r="B26" s="131"/>
      <c r="C26" s="130"/>
      <c r="D26" s="129" t="s">
        <v>32</v>
      </c>
      <c r="E26" s="130"/>
      <c r="F26" s="130"/>
      <c r="G26" s="130"/>
      <c r="H26" s="130"/>
      <c r="I26" s="130"/>
      <c r="J26" s="130"/>
      <c r="K26" s="130"/>
      <c r="L26" s="23"/>
    </row>
    <row r="27" spans="1:12" s="7" customFormat="1" ht="16.5" customHeight="1">
      <c r="A27" s="134"/>
      <c r="B27" s="135"/>
      <c r="C27" s="134"/>
      <c r="D27" s="134"/>
      <c r="E27" s="239" t="s">
        <v>1</v>
      </c>
      <c r="F27" s="239"/>
      <c r="G27" s="239"/>
      <c r="H27" s="239"/>
      <c r="I27" s="134"/>
      <c r="J27" s="134"/>
      <c r="K27" s="134"/>
      <c r="L27" s="75"/>
    </row>
    <row r="28" spans="1:12" s="1" customFormat="1" ht="6.95" customHeight="1">
      <c r="A28" s="130"/>
      <c r="B28" s="131"/>
      <c r="C28" s="130"/>
      <c r="D28" s="130"/>
      <c r="E28" s="130"/>
      <c r="F28" s="130"/>
      <c r="G28" s="130"/>
      <c r="H28" s="130"/>
      <c r="I28" s="130"/>
      <c r="J28" s="130"/>
      <c r="K28" s="130"/>
      <c r="L28" s="23"/>
    </row>
    <row r="29" spans="1:12" s="1" customFormat="1" ht="6.95" customHeight="1">
      <c r="A29" s="130"/>
      <c r="B29" s="131"/>
      <c r="C29" s="130"/>
      <c r="D29" s="136"/>
      <c r="E29" s="136"/>
      <c r="F29" s="136"/>
      <c r="G29" s="136"/>
      <c r="H29" s="136"/>
      <c r="I29" s="136"/>
      <c r="J29" s="136"/>
      <c r="K29" s="136"/>
      <c r="L29" s="23"/>
    </row>
    <row r="30" spans="1:12" s="1" customFormat="1" ht="25.35" customHeight="1">
      <c r="A30" s="130"/>
      <c r="B30" s="131"/>
      <c r="C30" s="130"/>
      <c r="D30" s="137" t="s">
        <v>33</v>
      </c>
      <c r="E30" s="130"/>
      <c r="F30" s="130"/>
      <c r="G30" s="130"/>
      <c r="H30" s="130"/>
      <c r="I30" s="130"/>
      <c r="J30" s="138">
        <f>ROUND(J118, 2)</f>
        <v>0</v>
      </c>
      <c r="K30" s="130"/>
      <c r="L30" s="23"/>
    </row>
    <row r="31" spans="1:12" s="1" customFormat="1" ht="6.95" customHeight="1">
      <c r="A31" s="130"/>
      <c r="B31" s="131"/>
      <c r="C31" s="130"/>
      <c r="D31" s="136"/>
      <c r="E31" s="136"/>
      <c r="F31" s="136"/>
      <c r="G31" s="136"/>
      <c r="H31" s="136"/>
      <c r="I31" s="136"/>
      <c r="J31" s="136"/>
      <c r="K31" s="136"/>
      <c r="L31" s="23"/>
    </row>
    <row r="32" spans="1:12" s="1" customFormat="1" ht="14.45" customHeight="1">
      <c r="A32" s="130"/>
      <c r="B32" s="131"/>
      <c r="C32" s="130"/>
      <c r="D32" s="130"/>
      <c r="E32" s="130"/>
      <c r="F32" s="139" t="s">
        <v>35</v>
      </c>
      <c r="G32" s="130"/>
      <c r="H32" s="130"/>
      <c r="I32" s="139" t="s">
        <v>34</v>
      </c>
      <c r="J32" s="139" t="s">
        <v>36</v>
      </c>
      <c r="K32" s="130"/>
      <c r="L32" s="23"/>
    </row>
    <row r="33" spans="1:12" s="1" customFormat="1" ht="14.45" customHeight="1">
      <c r="A33" s="130"/>
      <c r="B33" s="131"/>
      <c r="C33" s="130"/>
      <c r="D33" s="140" t="s">
        <v>37</v>
      </c>
      <c r="E33" s="129" t="s">
        <v>38</v>
      </c>
      <c r="F33" s="141">
        <f>ROUND((SUM(BE118:BE122)),  2)</f>
        <v>0</v>
      </c>
      <c r="G33" s="130"/>
      <c r="H33" s="130"/>
      <c r="I33" s="142">
        <v>0.21</v>
      </c>
      <c r="J33" s="141">
        <f>ROUND(((SUM(BE118:BE122))*I33),  2)</f>
        <v>0</v>
      </c>
      <c r="K33" s="130"/>
      <c r="L33" s="23"/>
    </row>
    <row r="34" spans="1:12" s="1" customFormat="1" ht="14.45" customHeight="1">
      <c r="A34" s="130"/>
      <c r="B34" s="131"/>
      <c r="C34" s="130"/>
      <c r="D34" s="130"/>
      <c r="E34" s="129" t="s">
        <v>39</v>
      </c>
      <c r="F34" s="141">
        <f>ROUND((SUM(BF118:BF122)),  2)</f>
        <v>0</v>
      </c>
      <c r="G34" s="130"/>
      <c r="H34" s="130"/>
      <c r="I34" s="142">
        <v>0.15</v>
      </c>
      <c r="J34" s="141">
        <f>ROUND(((SUM(BF118:BF122))*I34),  2)</f>
        <v>0</v>
      </c>
      <c r="K34" s="130"/>
      <c r="L34" s="23"/>
    </row>
    <row r="35" spans="1:12" s="1" customFormat="1" ht="14.45" hidden="1" customHeight="1">
      <c r="A35" s="130"/>
      <c r="B35" s="131"/>
      <c r="C35" s="130"/>
      <c r="D35" s="130"/>
      <c r="E35" s="129" t="s">
        <v>40</v>
      </c>
      <c r="F35" s="141">
        <f>ROUND((SUM(BG118:BG122)),  2)</f>
        <v>0</v>
      </c>
      <c r="G35" s="130"/>
      <c r="H35" s="130"/>
      <c r="I35" s="142">
        <v>0.21</v>
      </c>
      <c r="J35" s="141">
        <f>0</f>
        <v>0</v>
      </c>
      <c r="K35" s="130"/>
      <c r="L35" s="23"/>
    </row>
    <row r="36" spans="1:12" s="1" customFormat="1" ht="14.45" hidden="1" customHeight="1">
      <c r="A36" s="130"/>
      <c r="B36" s="131"/>
      <c r="C36" s="130"/>
      <c r="D36" s="130"/>
      <c r="E36" s="129" t="s">
        <v>41</v>
      </c>
      <c r="F36" s="141">
        <f>ROUND((SUM(BH118:BH122)),  2)</f>
        <v>0</v>
      </c>
      <c r="G36" s="130"/>
      <c r="H36" s="130"/>
      <c r="I36" s="142">
        <v>0.15</v>
      </c>
      <c r="J36" s="141">
        <f>0</f>
        <v>0</v>
      </c>
      <c r="K36" s="130"/>
      <c r="L36" s="23"/>
    </row>
    <row r="37" spans="1:12" s="1" customFormat="1" ht="14.45" hidden="1" customHeight="1">
      <c r="A37" s="130"/>
      <c r="B37" s="131"/>
      <c r="C37" s="130"/>
      <c r="D37" s="130"/>
      <c r="E37" s="129" t="s">
        <v>42</v>
      </c>
      <c r="F37" s="141">
        <f>ROUND((SUM(BI118:BI122)),  2)</f>
        <v>0</v>
      </c>
      <c r="G37" s="130"/>
      <c r="H37" s="130"/>
      <c r="I37" s="142">
        <v>0</v>
      </c>
      <c r="J37" s="141">
        <f>0</f>
        <v>0</v>
      </c>
      <c r="K37" s="130"/>
      <c r="L37" s="23"/>
    </row>
    <row r="38" spans="1:12" s="1" customFormat="1" ht="6.95" customHeight="1">
      <c r="A38" s="130"/>
      <c r="B38" s="131"/>
      <c r="C38" s="130"/>
      <c r="D38" s="130"/>
      <c r="E38" s="130"/>
      <c r="F38" s="130"/>
      <c r="G38" s="130"/>
      <c r="H38" s="130"/>
      <c r="I38" s="130"/>
      <c r="J38" s="130"/>
      <c r="K38" s="130"/>
      <c r="L38" s="23"/>
    </row>
    <row r="39" spans="1:12" s="1" customFormat="1" ht="25.35" customHeight="1">
      <c r="A39" s="130"/>
      <c r="B39" s="13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5"/>
      <c r="J39" s="148">
        <f>SUM(J30:J37)</f>
        <v>0</v>
      </c>
      <c r="K39" s="149"/>
      <c r="L39" s="23"/>
    </row>
    <row r="40" spans="1:12" s="1" customFormat="1" ht="14.45" customHeight="1">
      <c r="A40" s="130"/>
      <c r="B40" s="131"/>
      <c r="C40" s="130"/>
      <c r="D40" s="130"/>
      <c r="E40" s="130"/>
      <c r="F40" s="130"/>
      <c r="G40" s="130"/>
      <c r="H40" s="130"/>
      <c r="I40" s="130"/>
      <c r="J40" s="130"/>
      <c r="K40" s="130"/>
      <c r="L40" s="23"/>
    </row>
    <row r="41" spans="1:12" ht="14.45" customHeight="1">
      <c r="B41" s="127"/>
      <c r="L41" s="17"/>
    </row>
    <row r="42" spans="1:12" ht="14.45" customHeight="1">
      <c r="B42" s="127"/>
      <c r="L42" s="17"/>
    </row>
    <row r="43" spans="1:12" ht="14.45" customHeight="1">
      <c r="B43" s="127"/>
      <c r="L43" s="17"/>
    </row>
    <row r="44" spans="1:12" ht="14.45" customHeight="1">
      <c r="B44" s="127"/>
      <c r="L44" s="17"/>
    </row>
    <row r="45" spans="1:12" ht="14.45" customHeight="1">
      <c r="B45" s="127"/>
      <c r="L45" s="17"/>
    </row>
    <row r="46" spans="1:12" ht="14.45" customHeight="1">
      <c r="B46" s="127"/>
      <c r="L46" s="17"/>
    </row>
    <row r="47" spans="1:12" ht="14.45" customHeight="1">
      <c r="B47" s="127"/>
      <c r="L47" s="17"/>
    </row>
    <row r="48" spans="1:12" ht="14.45" customHeight="1">
      <c r="B48" s="127"/>
      <c r="L48" s="17"/>
    </row>
    <row r="49" spans="1:12" ht="14.45" customHeight="1">
      <c r="B49" s="127"/>
      <c r="L49" s="17"/>
    </row>
    <row r="50" spans="1:12" s="1" customFormat="1" ht="14.45" customHeight="1">
      <c r="A50" s="130"/>
      <c r="B50" s="131"/>
      <c r="C50" s="130"/>
      <c r="D50" s="150" t="s">
        <v>46</v>
      </c>
      <c r="E50" s="151"/>
      <c r="F50" s="151"/>
      <c r="G50" s="150" t="s">
        <v>47</v>
      </c>
      <c r="H50" s="151"/>
      <c r="I50" s="151"/>
      <c r="J50" s="151"/>
      <c r="K50" s="151"/>
      <c r="L50" s="23"/>
    </row>
    <row r="51" spans="1:12">
      <c r="B51" s="127"/>
      <c r="L51" s="17"/>
    </row>
    <row r="52" spans="1:12">
      <c r="B52" s="127"/>
      <c r="L52" s="17"/>
    </row>
    <row r="53" spans="1:12">
      <c r="B53" s="127"/>
      <c r="L53" s="17"/>
    </row>
    <row r="54" spans="1:12">
      <c r="B54" s="127"/>
      <c r="L54" s="17"/>
    </row>
    <row r="55" spans="1:12">
      <c r="B55" s="127"/>
      <c r="L55" s="17"/>
    </row>
    <row r="56" spans="1:12">
      <c r="B56" s="127"/>
      <c r="L56" s="17"/>
    </row>
    <row r="57" spans="1:12">
      <c r="B57" s="127"/>
      <c r="L57" s="17"/>
    </row>
    <row r="58" spans="1:12">
      <c r="B58" s="127"/>
      <c r="L58" s="17"/>
    </row>
    <row r="59" spans="1:12">
      <c r="B59" s="127"/>
      <c r="L59" s="17"/>
    </row>
    <row r="60" spans="1:12">
      <c r="B60" s="127"/>
      <c r="L60" s="17"/>
    </row>
    <row r="61" spans="1:12" s="1" customFormat="1" ht="12.75">
      <c r="A61" s="130"/>
      <c r="B61" s="131"/>
      <c r="C61" s="130"/>
      <c r="D61" s="152" t="s">
        <v>48</v>
      </c>
      <c r="E61" s="153"/>
      <c r="F61" s="154" t="s">
        <v>49</v>
      </c>
      <c r="G61" s="152" t="s">
        <v>48</v>
      </c>
      <c r="H61" s="153"/>
      <c r="I61" s="153"/>
      <c r="J61" s="155" t="s">
        <v>49</v>
      </c>
      <c r="K61" s="153"/>
      <c r="L61" s="23"/>
    </row>
    <row r="62" spans="1:12">
      <c r="B62" s="127"/>
      <c r="L62" s="17"/>
    </row>
    <row r="63" spans="1:12">
      <c r="B63" s="127"/>
      <c r="L63" s="17"/>
    </row>
    <row r="64" spans="1:12">
      <c r="B64" s="127"/>
      <c r="L64" s="17"/>
    </row>
    <row r="65" spans="1:12" s="1" customFormat="1" ht="12.75">
      <c r="A65" s="130"/>
      <c r="B65" s="131"/>
      <c r="C65" s="130"/>
      <c r="D65" s="150" t="s">
        <v>50</v>
      </c>
      <c r="E65" s="151"/>
      <c r="F65" s="151"/>
      <c r="G65" s="150" t="s">
        <v>51</v>
      </c>
      <c r="H65" s="151"/>
      <c r="I65" s="151"/>
      <c r="J65" s="151"/>
      <c r="K65" s="151"/>
      <c r="L65" s="23"/>
    </row>
    <row r="66" spans="1:12">
      <c r="B66" s="127"/>
      <c r="L66" s="17"/>
    </row>
    <row r="67" spans="1:12">
      <c r="B67" s="127"/>
      <c r="L67" s="17"/>
    </row>
    <row r="68" spans="1:12">
      <c r="B68" s="127"/>
      <c r="L68" s="17"/>
    </row>
    <row r="69" spans="1:12">
      <c r="B69" s="127"/>
      <c r="L69" s="17"/>
    </row>
    <row r="70" spans="1:12">
      <c r="B70" s="127"/>
      <c r="L70" s="17"/>
    </row>
    <row r="71" spans="1:12">
      <c r="B71" s="127"/>
      <c r="L71" s="17"/>
    </row>
    <row r="72" spans="1:12">
      <c r="B72" s="127"/>
      <c r="L72" s="17"/>
    </row>
    <row r="73" spans="1:12">
      <c r="B73" s="127"/>
      <c r="L73" s="17"/>
    </row>
    <row r="74" spans="1:12">
      <c r="B74" s="127"/>
      <c r="L74" s="17"/>
    </row>
    <row r="75" spans="1:12">
      <c r="B75" s="127"/>
      <c r="L75" s="17"/>
    </row>
    <row r="76" spans="1:12" s="1" customFormat="1" ht="12.75">
      <c r="A76" s="130"/>
      <c r="B76" s="131"/>
      <c r="C76" s="130"/>
      <c r="D76" s="152" t="s">
        <v>48</v>
      </c>
      <c r="E76" s="153"/>
      <c r="F76" s="154" t="s">
        <v>49</v>
      </c>
      <c r="G76" s="152" t="s">
        <v>48</v>
      </c>
      <c r="H76" s="153"/>
      <c r="I76" s="153"/>
      <c r="J76" s="155" t="s">
        <v>49</v>
      </c>
      <c r="K76" s="153"/>
      <c r="L76" s="23"/>
    </row>
    <row r="77" spans="1:12" s="1" customFormat="1" ht="14.45" customHeight="1">
      <c r="A77" s="130"/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23"/>
    </row>
    <row r="81" spans="1:47" s="1" customFormat="1" ht="6.95" customHeight="1">
      <c r="A81" s="130"/>
      <c r="B81" s="158"/>
      <c r="C81" s="159"/>
      <c r="D81" s="159"/>
      <c r="E81" s="159"/>
      <c r="F81" s="159"/>
      <c r="G81" s="159"/>
      <c r="H81" s="159"/>
      <c r="I81" s="159"/>
      <c r="J81" s="159"/>
      <c r="K81" s="159"/>
      <c r="L81" s="23"/>
    </row>
    <row r="82" spans="1:47" s="1" customFormat="1" ht="24.95" customHeight="1">
      <c r="A82" s="130"/>
      <c r="B82" s="131"/>
      <c r="C82" s="128" t="s">
        <v>98</v>
      </c>
      <c r="D82" s="130"/>
      <c r="E82" s="130"/>
      <c r="F82" s="130"/>
      <c r="G82" s="130"/>
      <c r="H82" s="130"/>
      <c r="I82" s="130"/>
      <c r="J82" s="130"/>
      <c r="K82" s="130"/>
      <c r="L82" s="23"/>
    </row>
    <row r="83" spans="1:47" s="1" customFormat="1" ht="6.95" customHeight="1">
      <c r="A83" s="130"/>
      <c r="B83" s="131"/>
      <c r="C83" s="130"/>
      <c r="D83" s="130"/>
      <c r="E83" s="130"/>
      <c r="F83" s="130"/>
      <c r="G83" s="130"/>
      <c r="H83" s="130"/>
      <c r="I83" s="130"/>
      <c r="J83" s="130"/>
      <c r="K83" s="130"/>
      <c r="L83" s="23"/>
    </row>
    <row r="84" spans="1:47" s="1" customFormat="1" ht="12" customHeight="1">
      <c r="A84" s="130"/>
      <c r="B84" s="131"/>
      <c r="C84" s="129" t="s">
        <v>14</v>
      </c>
      <c r="D84" s="130"/>
      <c r="E84" s="130"/>
      <c r="F84" s="130"/>
      <c r="G84" s="130"/>
      <c r="H84" s="130"/>
      <c r="I84" s="130"/>
      <c r="J84" s="130"/>
      <c r="K84" s="130"/>
      <c r="L84" s="23"/>
    </row>
    <row r="85" spans="1:47" s="1" customFormat="1" ht="16.5" customHeight="1">
      <c r="A85" s="130"/>
      <c r="B85" s="131"/>
      <c r="C85" s="130"/>
      <c r="D85" s="130"/>
      <c r="E85" s="236" t="str">
        <f>E7</f>
        <v>Revitalizace sportovního areálu v Holicích</v>
      </c>
      <c r="F85" s="237"/>
      <c r="G85" s="237"/>
      <c r="H85" s="237"/>
      <c r="I85" s="130"/>
      <c r="J85" s="130"/>
      <c r="K85" s="130"/>
      <c r="L85" s="23"/>
    </row>
    <row r="86" spans="1:47" s="1" customFormat="1" ht="12" customHeight="1">
      <c r="A86" s="130"/>
      <c r="B86" s="131"/>
      <c r="C86" s="129" t="s">
        <v>97</v>
      </c>
      <c r="D86" s="130"/>
      <c r="E86" s="130"/>
      <c r="F86" s="130"/>
      <c r="G86" s="130"/>
      <c r="H86" s="130"/>
      <c r="I86" s="130"/>
      <c r="J86" s="130"/>
      <c r="K86" s="130"/>
      <c r="L86" s="23"/>
    </row>
    <row r="87" spans="1:47" s="1" customFormat="1" ht="16.5" customHeight="1">
      <c r="A87" s="130"/>
      <c r="B87" s="131"/>
      <c r="C87" s="130"/>
      <c r="D87" s="130"/>
      <c r="E87" s="234" t="str">
        <f>E9</f>
        <v>01 - IO 01, IO 03, IO 04 Zpevněné plochy - 1. část</v>
      </c>
      <c r="F87" s="235"/>
      <c r="G87" s="235"/>
      <c r="H87" s="235"/>
      <c r="I87" s="130"/>
      <c r="J87" s="130"/>
      <c r="K87" s="130"/>
      <c r="L87" s="23"/>
    </row>
    <row r="88" spans="1:47" s="1" customFormat="1" ht="6.95" customHeight="1">
      <c r="A88" s="130"/>
      <c r="B88" s="131"/>
      <c r="C88" s="130"/>
      <c r="D88" s="130"/>
      <c r="E88" s="130"/>
      <c r="F88" s="130"/>
      <c r="G88" s="130"/>
      <c r="H88" s="130"/>
      <c r="I88" s="130"/>
      <c r="J88" s="130"/>
      <c r="K88" s="130"/>
      <c r="L88" s="23"/>
    </row>
    <row r="89" spans="1:47" s="1" customFormat="1" ht="12" customHeight="1">
      <c r="A89" s="130"/>
      <c r="B89" s="131"/>
      <c r="C89" s="129" t="s">
        <v>18</v>
      </c>
      <c r="D89" s="130"/>
      <c r="E89" s="130"/>
      <c r="F89" s="132" t="str">
        <f>F12</f>
        <v>Holice</v>
      </c>
      <c r="G89" s="130"/>
      <c r="H89" s="130"/>
      <c r="I89" s="129" t="s">
        <v>20</v>
      </c>
      <c r="J89" s="133" t="str">
        <f>IF(J12="","",J12)</f>
        <v>21. 10. 2019</v>
      </c>
      <c r="K89" s="130"/>
      <c r="L89" s="23"/>
    </row>
    <row r="90" spans="1:47" s="1" customFormat="1" ht="6.95" customHeight="1">
      <c r="A90" s="130"/>
      <c r="B90" s="131"/>
      <c r="C90" s="130"/>
      <c r="D90" s="130"/>
      <c r="E90" s="130"/>
      <c r="F90" s="130"/>
      <c r="G90" s="130"/>
      <c r="H90" s="130"/>
      <c r="I90" s="130"/>
      <c r="J90" s="130"/>
      <c r="K90" s="130"/>
      <c r="L90" s="23"/>
    </row>
    <row r="91" spans="1:47" s="1" customFormat="1" ht="43.15" customHeight="1">
      <c r="A91" s="130"/>
      <c r="B91" s="131"/>
      <c r="C91" s="129" t="s">
        <v>22</v>
      </c>
      <c r="D91" s="130"/>
      <c r="E91" s="130"/>
      <c r="F91" s="132" t="str">
        <f>E15</f>
        <v>Město Holice, Holubova 1, 534 14  Holice</v>
      </c>
      <c r="G91" s="130"/>
      <c r="H91" s="130"/>
      <c r="I91" s="129" t="s">
        <v>28</v>
      </c>
      <c r="J91" s="160" t="str">
        <f>E21</f>
        <v>ADONIS PROJEKT spol. s r.o., Hradec Králové</v>
      </c>
      <c r="K91" s="130"/>
      <c r="L91" s="23"/>
    </row>
    <row r="92" spans="1:47" s="1" customFormat="1" ht="15.2" customHeight="1">
      <c r="A92" s="130"/>
      <c r="B92" s="131"/>
      <c r="C92" s="129" t="s">
        <v>26</v>
      </c>
      <c r="D92" s="130"/>
      <c r="E92" s="130"/>
      <c r="F92" s="132" t="str">
        <f>IF(E18="","",E18)</f>
        <v xml:space="preserve"> </v>
      </c>
      <c r="G92" s="130"/>
      <c r="H92" s="130"/>
      <c r="I92" s="129" t="s">
        <v>31</v>
      </c>
      <c r="J92" s="160" t="str">
        <f>E24</f>
        <v xml:space="preserve"> </v>
      </c>
      <c r="K92" s="130"/>
      <c r="L92" s="23"/>
    </row>
    <row r="93" spans="1:47" s="1" customFormat="1" ht="10.35" customHeight="1">
      <c r="A93" s="130"/>
      <c r="B93" s="131"/>
      <c r="C93" s="130"/>
      <c r="D93" s="130"/>
      <c r="E93" s="130"/>
      <c r="F93" s="130"/>
      <c r="G93" s="130"/>
      <c r="H93" s="130"/>
      <c r="I93" s="130"/>
      <c r="J93" s="130"/>
      <c r="K93" s="130"/>
      <c r="L93" s="23"/>
    </row>
    <row r="94" spans="1:47" s="1" customFormat="1" ht="29.25" customHeight="1">
      <c r="A94" s="130"/>
      <c r="B94" s="131"/>
      <c r="C94" s="161" t="s">
        <v>99</v>
      </c>
      <c r="D94" s="143"/>
      <c r="E94" s="143"/>
      <c r="F94" s="143"/>
      <c r="G94" s="143"/>
      <c r="H94" s="143"/>
      <c r="I94" s="143"/>
      <c r="J94" s="162" t="s">
        <v>100</v>
      </c>
      <c r="K94" s="143"/>
      <c r="L94" s="23"/>
    </row>
    <row r="95" spans="1:47" s="1" customFormat="1" ht="10.35" customHeight="1">
      <c r="A95" s="130"/>
      <c r="B95" s="131"/>
      <c r="C95" s="130"/>
      <c r="D95" s="130"/>
      <c r="E95" s="130"/>
      <c r="F95" s="130"/>
      <c r="G95" s="130"/>
      <c r="H95" s="130"/>
      <c r="I95" s="130"/>
      <c r="J95" s="130"/>
      <c r="K95" s="130"/>
      <c r="L95" s="23"/>
    </row>
    <row r="96" spans="1:47" s="1" customFormat="1" ht="22.9" customHeight="1">
      <c r="A96" s="130"/>
      <c r="B96" s="131"/>
      <c r="C96" s="163" t="s">
        <v>101</v>
      </c>
      <c r="D96" s="130"/>
      <c r="E96" s="130"/>
      <c r="F96" s="130"/>
      <c r="G96" s="130"/>
      <c r="H96" s="130"/>
      <c r="I96" s="130"/>
      <c r="J96" s="138">
        <f>J118</f>
        <v>0</v>
      </c>
      <c r="K96" s="130"/>
      <c r="L96" s="23"/>
      <c r="AU96" s="14" t="s">
        <v>102</v>
      </c>
    </row>
    <row r="97" spans="1:12" s="8" customFormat="1" ht="24.95" customHeight="1">
      <c r="A97" s="164"/>
      <c r="B97" s="165"/>
      <c r="C97" s="164"/>
      <c r="D97" s="166" t="s">
        <v>103</v>
      </c>
      <c r="E97" s="167"/>
      <c r="F97" s="167"/>
      <c r="G97" s="167"/>
      <c r="H97" s="167"/>
      <c r="I97" s="167"/>
      <c r="J97" s="168">
        <f>J119</f>
        <v>0</v>
      </c>
      <c r="K97" s="164"/>
      <c r="L97" s="76"/>
    </row>
    <row r="98" spans="1:12" s="9" customFormat="1" ht="19.899999999999999" customHeight="1">
      <c r="A98" s="169"/>
      <c r="B98" s="170"/>
      <c r="C98" s="169"/>
      <c r="D98" s="171" t="s">
        <v>104</v>
      </c>
      <c r="E98" s="172"/>
      <c r="F98" s="172"/>
      <c r="G98" s="172"/>
      <c r="H98" s="172"/>
      <c r="I98" s="172"/>
      <c r="J98" s="173">
        <f>J120</f>
        <v>0</v>
      </c>
      <c r="K98" s="169"/>
      <c r="L98" s="77"/>
    </row>
    <row r="99" spans="1:12" s="1" customFormat="1" ht="21.75" customHeight="1">
      <c r="A99" s="130"/>
      <c r="B99" s="131"/>
      <c r="C99" s="130"/>
      <c r="D99" s="130"/>
      <c r="E99" s="130"/>
      <c r="F99" s="130"/>
      <c r="G99" s="130"/>
      <c r="H99" s="130"/>
      <c r="I99" s="130"/>
      <c r="J99" s="130"/>
      <c r="K99" s="130"/>
      <c r="L99" s="23"/>
    </row>
    <row r="100" spans="1:12" s="1" customFormat="1" ht="6.95" customHeight="1">
      <c r="A100" s="130"/>
      <c r="B100" s="156"/>
      <c r="C100" s="157"/>
      <c r="D100" s="157"/>
      <c r="E100" s="157"/>
      <c r="F100" s="157"/>
      <c r="G100" s="157"/>
      <c r="H100" s="157"/>
      <c r="I100" s="157"/>
      <c r="J100" s="157"/>
      <c r="K100" s="157"/>
      <c r="L100" s="23"/>
    </row>
    <row r="104" spans="1:12" s="1" customFormat="1" ht="6.95" customHeight="1">
      <c r="A104" s="130"/>
      <c r="B104" s="158"/>
      <c r="C104" s="159"/>
      <c r="D104" s="159"/>
      <c r="E104" s="159"/>
      <c r="F104" s="159"/>
      <c r="G104" s="159"/>
      <c r="H104" s="159"/>
      <c r="I104" s="159"/>
      <c r="J104" s="159"/>
      <c r="K104" s="159"/>
      <c r="L104" s="23"/>
    </row>
    <row r="105" spans="1:12" s="1" customFormat="1" ht="24.95" customHeight="1">
      <c r="A105" s="130"/>
      <c r="B105" s="131"/>
      <c r="C105" s="128" t="s">
        <v>105</v>
      </c>
      <c r="D105" s="130"/>
      <c r="E105" s="130"/>
      <c r="F105" s="130"/>
      <c r="G105" s="130"/>
      <c r="H105" s="130"/>
      <c r="I105" s="130"/>
      <c r="J105" s="130"/>
      <c r="K105" s="130"/>
      <c r="L105" s="23"/>
    </row>
    <row r="106" spans="1:12" s="1" customFormat="1" ht="6.95" customHeight="1">
      <c r="A106" s="130"/>
      <c r="B106" s="131"/>
      <c r="C106" s="130"/>
      <c r="D106" s="130"/>
      <c r="E106" s="130"/>
      <c r="F106" s="130"/>
      <c r="G106" s="130"/>
      <c r="H106" s="130"/>
      <c r="I106" s="130"/>
      <c r="J106" s="130"/>
      <c r="K106" s="130"/>
      <c r="L106" s="23"/>
    </row>
    <row r="107" spans="1:12" s="1" customFormat="1" ht="12" customHeight="1">
      <c r="A107" s="130"/>
      <c r="B107" s="131"/>
      <c r="C107" s="129" t="s">
        <v>14</v>
      </c>
      <c r="D107" s="130"/>
      <c r="E107" s="130"/>
      <c r="F107" s="130"/>
      <c r="G107" s="130"/>
      <c r="H107" s="130"/>
      <c r="I107" s="130"/>
      <c r="J107" s="130"/>
      <c r="K107" s="130"/>
      <c r="L107" s="23"/>
    </row>
    <row r="108" spans="1:12" s="1" customFormat="1" ht="16.5" customHeight="1">
      <c r="A108" s="130"/>
      <c r="B108" s="131"/>
      <c r="C108" s="130"/>
      <c r="D108" s="130"/>
      <c r="E108" s="236" t="str">
        <f>E7</f>
        <v>Revitalizace sportovního areálu v Holicích</v>
      </c>
      <c r="F108" s="237"/>
      <c r="G108" s="237"/>
      <c r="H108" s="237"/>
      <c r="I108" s="130"/>
      <c r="J108" s="130"/>
      <c r="K108" s="130"/>
      <c r="L108" s="23"/>
    </row>
    <row r="109" spans="1:12" s="1" customFormat="1" ht="12" customHeight="1">
      <c r="A109" s="130"/>
      <c r="B109" s="131"/>
      <c r="C109" s="129" t="s">
        <v>97</v>
      </c>
      <c r="D109" s="130"/>
      <c r="E109" s="130"/>
      <c r="F109" s="130"/>
      <c r="G109" s="130"/>
      <c r="H109" s="130"/>
      <c r="I109" s="130"/>
      <c r="J109" s="130"/>
      <c r="K109" s="130"/>
      <c r="L109" s="23"/>
    </row>
    <row r="110" spans="1:12" s="1" customFormat="1" ht="16.5" customHeight="1">
      <c r="A110" s="130"/>
      <c r="B110" s="131"/>
      <c r="C110" s="130"/>
      <c r="D110" s="130"/>
      <c r="E110" s="234" t="str">
        <f>E9</f>
        <v>01 - IO 01, IO 03, IO 04 Zpevněné plochy - 1. část</v>
      </c>
      <c r="F110" s="235"/>
      <c r="G110" s="235"/>
      <c r="H110" s="235"/>
      <c r="I110" s="130"/>
      <c r="J110" s="130"/>
      <c r="K110" s="130"/>
      <c r="L110" s="23"/>
    </row>
    <row r="111" spans="1:12" s="1" customFormat="1" ht="6.95" customHeight="1">
      <c r="A111" s="130"/>
      <c r="B111" s="131"/>
      <c r="C111" s="130"/>
      <c r="D111" s="130"/>
      <c r="E111" s="130"/>
      <c r="F111" s="130"/>
      <c r="G111" s="130"/>
      <c r="H111" s="130"/>
      <c r="I111" s="130"/>
      <c r="J111" s="130"/>
      <c r="K111" s="130"/>
      <c r="L111" s="23"/>
    </row>
    <row r="112" spans="1:12" s="1" customFormat="1" ht="12" customHeight="1">
      <c r="A112" s="130"/>
      <c r="B112" s="131"/>
      <c r="C112" s="129" t="s">
        <v>18</v>
      </c>
      <c r="D112" s="130"/>
      <c r="E112" s="130"/>
      <c r="F112" s="132" t="str">
        <f>F12</f>
        <v>Holice</v>
      </c>
      <c r="G112" s="130"/>
      <c r="H112" s="130"/>
      <c r="I112" s="129" t="s">
        <v>20</v>
      </c>
      <c r="J112" s="133" t="str">
        <f>IF(J12="","",J12)</f>
        <v>21. 10. 2019</v>
      </c>
      <c r="K112" s="130"/>
      <c r="L112" s="23"/>
    </row>
    <row r="113" spans="1:65" s="1" customFormat="1" ht="6.95" customHeight="1">
      <c r="A113" s="130"/>
      <c r="B113" s="131"/>
      <c r="C113" s="130"/>
      <c r="D113" s="130"/>
      <c r="E113" s="130"/>
      <c r="F113" s="130"/>
      <c r="G113" s="130"/>
      <c r="H113" s="130"/>
      <c r="I113" s="130"/>
      <c r="J113" s="130"/>
      <c r="K113" s="130"/>
      <c r="L113" s="23"/>
    </row>
    <row r="114" spans="1:65" s="1" customFormat="1" ht="43.15" customHeight="1">
      <c r="A114" s="130"/>
      <c r="B114" s="131"/>
      <c r="C114" s="129" t="s">
        <v>22</v>
      </c>
      <c r="D114" s="130"/>
      <c r="E114" s="130"/>
      <c r="F114" s="132" t="str">
        <f>E15</f>
        <v>Město Holice, Holubova 1, 534 14  Holice</v>
      </c>
      <c r="G114" s="130"/>
      <c r="H114" s="130"/>
      <c r="I114" s="129" t="s">
        <v>28</v>
      </c>
      <c r="J114" s="160" t="str">
        <f>E21</f>
        <v>ADONIS PROJEKT spol. s r.o., Hradec Králové</v>
      </c>
      <c r="K114" s="130"/>
      <c r="L114" s="23"/>
    </row>
    <row r="115" spans="1:65" s="1" customFormat="1" ht="15.2" customHeight="1">
      <c r="A115" s="130"/>
      <c r="B115" s="131"/>
      <c r="C115" s="129" t="s">
        <v>26</v>
      </c>
      <c r="D115" s="130"/>
      <c r="E115" s="130"/>
      <c r="F115" s="132" t="str">
        <f>IF(E18="","",E18)</f>
        <v xml:space="preserve"> </v>
      </c>
      <c r="G115" s="130"/>
      <c r="H115" s="130"/>
      <c r="I115" s="129" t="s">
        <v>31</v>
      </c>
      <c r="J115" s="160" t="str">
        <f>E24</f>
        <v xml:space="preserve"> </v>
      </c>
      <c r="K115" s="130"/>
      <c r="L115" s="23"/>
    </row>
    <row r="116" spans="1:65" s="1" customFormat="1" ht="10.35" customHeight="1">
      <c r="A116" s="130"/>
      <c r="B116" s="131"/>
      <c r="C116" s="130"/>
      <c r="D116" s="130"/>
      <c r="E116" s="130"/>
      <c r="F116" s="130"/>
      <c r="G116" s="130"/>
      <c r="H116" s="130"/>
      <c r="I116" s="130"/>
      <c r="J116" s="130"/>
      <c r="K116" s="130"/>
      <c r="L116" s="23"/>
    </row>
    <row r="117" spans="1:65" s="10" customFormat="1" ht="29.25" customHeight="1">
      <c r="A117" s="174"/>
      <c r="B117" s="175"/>
      <c r="C117" s="176" t="s">
        <v>106</v>
      </c>
      <c r="D117" s="177" t="s">
        <v>58</v>
      </c>
      <c r="E117" s="177" t="s">
        <v>54</v>
      </c>
      <c r="F117" s="177" t="s">
        <v>55</v>
      </c>
      <c r="G117" s="177" t="s">
        <v>107</v>
      </c>
      <c r="H117" s="177" t="s">
        <v>108</v>
      </c>
      <c r="I117" s="177" t="s">
        <v>109</v>
      </c>
      <c r="J117" s="177" t="s">
        <v>100</v>
      </c>
      <c r="K117" s="178" t="s">
        <v>110</v>
      </c>
      <c r="L117" s="78"/>
      <c r="M117" s="46" t="s">
        <v>1</v>
      </c>
      <c r="N117" s="47" t="s">
        <v>37</v>
      </c>
      <c r="O117" s="47" t="s">
        <v>111</v>
      </c>
      <c r="P117" s="47" t="s">
        <v>112</v>
      </c>
      <c r="Q117" s="47" t="s">
        <v>113</v>
      </c>
      <c r="R117" s="47" t="s">
        <v>114</v>
      </c>
      <c r="S117" s="47" t="s">
        <v>115</v>
      </c>
      <c r="T117" s="48" t="s">
        <v>116</v>
      </c>
    </row>
    <row r="118" spans="1:65" s="1" customFormat="1" ht="22.9" customHeight="1">
      <c r="A118" s="130"/>
      <c r="B118" s="131"/>
      <c r="C118" s="179" t="s">
        <v>117</v>
      </c>
      <c r="D118" s="130"/>
      <c r="E118" s="130"/>
      <c r="F118" s="130"/>
      <c r="G118" s="130"/>
      <c r="H118" s="130"/>
      <c r="I118" s="130"/>
      <c r="J118" s="180">
        <f>BK118</f>
        <v>0</v>
      </c>
      <c r="K118" s="130"/>
      <c r="L118" s="23"/>
      <c r="M118" s="49"/>
      <c r="N118" s="40"/>
      <c r="O118" s="40"/>
      <c r="P118" s="79">
        <f>P119</f>
        <v>0</v>
      </c>
      <c r="Q118" s="40"/>
      <c r="R118" s="79">
        <f>R119</f>
        <v>0</v>
      </c>
      <c r="S118" s="40"/>
      <c r="T118" s="80">
        <f>T119</f>
        <v>0</v>
      </c>
      <c r="AT118" s="14" t="s">
        <v>72</v>
      </c>
      <c r="AU118" s="14" t="s">
        <v>102</v>
      </c>
      <c r="BK118" s="81">
        <f>BK119</f>
        <v>0</v>
      </c>
    </row>
    <row r="119" spans="1:65" s="11" customFormat="1" ht="25.9" customHeight="1">
      <c r="A119" s="181"/>
      <c r="B119" s="182"/>
      <c r="C119" s="181"/>
      <c r="D119" s="183" t="s">
        <v>72</v>
      </c>
      <c r="E119" s="184" t="s">
        <v>118</v>
      </c>
      <c r="F119" s="184" t="s">
        <v>118</v>
      </c>
      <c r="G119" s="181"/>
      <c r="H119" s="181"/>
      <c r="I119" s="181"/>
      <c r="J119" s="185">
        <f>BK119</f>
        <v>0</v>
      </c>
      <c r="K119" s="181"/>
      <c r="L119" s="82"/>
      <c r="M119" s="84"/>
      <c r="N119" s="85"/>
      <c r="O119" s="85"/>
      <c r="P119" s="86">
        <f>P120</f>
        <v>0</v>
      </c>
      <c r="Q119" s="85"/>
      <c r="R119" s="86">
        <f>R120</f>
        <v>0</v>
      </c>
      <c r="S119" s="85"/>
      <c r="T119" s="87">
        <f>T120</f>
        <v>0</v>
      </c>
      <c r="AR119" s="83" t="s">
        <v>81</v>
      </c>
      <c r="AT119" s="88" t="s">
        <v>72</v>
      </c>
      <c r="AU119" s="88" t="s">
        <v>73</v>
      </c>
      <c r="AY119" s="83" t="s">
        <v>119</v>
      </c>
      <c r="BK119" s="89">
        <f>BK120</f>
        <v>0</v>
      </c>
    </row>
    <row r="120" spans="1:65" s="11" customFormat="1" ht="22.9" customHeight="1">
      <c r="A120" s="181"/>
      <c r="B120" s="182"/>
      <c r="C120" s="181"/>
      <c r="D120" s="183" t="s">
        <v>72</v>
      </c>
      <c r="E120" s="186" t="s">
        <v>120</v>
      </c>
      <c r="F120" s="186" t="s">
        <v>79</v>
      </c>
      <c r="G120" s="181"/>
      <c r="H120" s="181"/>
      <c r="I120" s="181"/>
      <c r="J120" s="187">
        <f>BK120</f>
        <v>0</v>
      </c>
      <c r="K120" s="181"/>
      <c r="L120" s="82"/>
      <c r="M120" s="84"/>
      <c r="N120" s="85"/>
      <c r="O120" s="85"/>
      <c r="P120" s="86">
        <f>SUM(P121:P122)</f>
        <v>0</v>
      </c>
      <c r="Q120" s="85"/>
      <c r="R120" s="86">
        <f>SUM(R121:R122)</f>
        <v>0</v>
      </c>
      <c r="S120" s="85"/>
      <c r="T120" s="87">
        <f>SUM(T121:T122)</f>
        <v>0</v>
      </c>
      <c r="AR120" s="83" t="s">
        <v>81</v>
      </c>
      <c r="AT120" s="88" t="s">
        <v>72</v>
      </c>
      <c r="AU120" s="88" t="s">
        <v>81</v>
      </c>
      <c r="AY120" s="83" t="s">
        <v>119</v>
      </c>
      <c r="BK120" s="89">
        <f>SUM(BK121:BK122)</f>
        <v>0</v>
      </c>
    </row>
    <row r="121" spans="1:65" s="1" customFormat="1" ht="16.5" customHeight="1">
      <c r="A121" s="130"/>
      <c r="B121" s="131"/>
      <c r="C121" s="188" t="s">
        <v>81</v>
      </c>
      <c r="D121" s="188" t="s">
        <v>121</v>
      </c>
      <c r="E121" s="189" t="s">
        <v>120</v>
      </c>
      <c r="F121" s="190" t="s">
        <v>79</v>
      </c>
      <c r="G121" s="191" t="s">
        <v>122</v>
      </c>
      <c r="H121" s="192">
        <v>1</v>
      </c>
      <c r="I121" s="112"/>
      <c r="J121" s="193">
        <f>ROUND(I121*H121,2)</f>
        <v>0</v>
      </c>
      <c r="K121" s="190" t="s">
        <v>1</v>
      </c>
      <c r="L121" s="23"/>
      <c r="M121" s="90" t="s">
        <v>1</v>
      </c>
      <c r="N121" s="91" t="s">
        <v>38</v>
      </c>
      <c r="O121" s="92">
        <v>0</v>
      </c>
      <c r="P121" s="92">
        <f>O121*H121</f>
        <v>0</v>
      </c>
      <c r="Q121" s="92">
        <v>0</v>
      </c>
      <c r="R121" s="92">
        <f>Q121*H121</f>
        <v>0</v>
      </c>
      <c r="S121" s="92">
        <v>0</v>
      </c>
      <c r="T121" s="93">
        <f>S121*H121</f>
        <v>0</v>
      </c>
      <c r="AR121" s="94" t="s">
        <v>123</v>
      </c>
      <c r="AT121" s="94" t="s">
        <v>121</v>
      </c>
      <c r="AU121" s="94" t="s">
        <v>83</v>
      </c>
      <c r="AY121" s="14" t="s">
        <v>119</v>
      </c>
      <c r="BE121" s="95">
        <f>IF(N121="základní",J121,0)</f>
        <v>0</v>
      </c>
      <c r="BF121" s="95">
        <f>IF(N121="snížená",J121,0)</f>
        <v>0</v>
      </c>
      <c r="BG121" s="95">
        <f>IF(N121="zákl. přenesená",J121,0)</f>
        <v>0</v>
      </c>
      <c r="BH121" s="95">
        <f>IF(N121="sníž. přenesená",J121,0)</f>
        <v>0</v>
      </c>
      <c r="BI121" s="95">
        <f>IF(N121="nulová",J121,0)</f>
        <v>0</v>
      </c>
      <c r="BJ121" s="14" t="s">
        <v>81</v>
      </c>
      <c r="BK121" s="95">
        <f>ROUND(I121*H121,2)</f>
        <v>0</v>
      </c>
      <c r="BL121" s="14" t="s">
        <v>123</v>
      </c>
      <c r="BM121" s="94" t="s">
        <v>124</v>
      </c>
    </row>
    <row r="122" spans="1:65" s="12" customFormat="1">
      <c r="A122" s="194"/>
      <c r="B122" s="195"/>
      <c r="C122" s="194"/>
      <c r="D122" s="196" t="s">
        <v>125</v>
      </c>
      <c r="E122" s="197" t="s">
        <v>1</v>
      </c>
      <c r="F122" s="198" t="s">
        <v>126</v>
      </c>
      <c r="G122" s="194"/>
      <c r="H122" s="199">
        <v>1</v>
      </c>
      <c r="I122" s="123"/>
      <c r="J122" s="194"/>
      <c r="K122" s="194"/>
      <c r="L122" s="96"/>
      <c r="M122" s="98"/>
      <c r="N122" s="99"/>
      <c r="O122" s="99"/>
      <c r="P122" s="99"/>
      <c r="Q122" s="99"/>
      <c r="R122" s="99"/>
      <c r="S122" s="99"/>
      <c r="T122" s="100"/>
      <c r="AT122" s="97" t="s">
        <v>125</v>
      </c>
      <c r="AU122" s="97" t="s">
        <v>83</v>
      </c>
      <c r="AV122" s="12" t="s">
        <v>83</v>
      </c>
      <c r="AW122" s="12" t="s">
        <v>30</v>
      </c>
      <c r="AX122" s="12" t="s">
        <v>81</v>
      </c>
      <c r="AY122" s="97" t="s">
        <v>119</v>
      </c>
    </row>
    <row r="123" spans="1:65" s="1" customFormat="1" ht="6.95" customHeight="1">
      <c r="A123" s="130"/>
      <c r="B123" s="156"/>
      <c r="C123" s="157"/>
      <c r="D123" s="157"/>
      <c r="E123" s="157"/>
      <c r="F123" s="157"/>
      <c r="G123" s="157"/>
      <c r="H123" s="157"/>
      <c r="I123" s="157"/>
      <c r="J123" s="157"/>
      <c r="K123" s="157"/>
      <c r="L123" s="23"/>
    </row>
  </sheetData>
  <sheetProtection password="CEC8" sheet="1" objects="1" scenarios="1"/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topLeftCell="A92" workbookViewId="0">
      <selection activeCell="I121" sqref="I121"/>
    </sheetView>
  </sheetViews>
  <sheetFormatPr defaultRowHeight="11.25"/>
  <cols>
    <col min="1" max="1" width="8.33203125" style="73" customWidth="1"/>
    <col min="2" max="2" width="1.6640625" style="73" customWidth="1"/>
    <col min="3" max="3" width="4.1640625" style="73" customWidth="1"/>
    <col min="4" max="4" width="4.33203125" style="73" customWidth="1"/>
    <col min="5" max="5" width="17.1640625" style="73" customWidth="1"/>
    <col min="6" max="6" width="50.83203125" style="73" customWidth="1"/>
    <col min="7" max="7" width="7" style="73" customWidth="1"/>
    <col min="8" max="8" width="11.5" style="73" customWidth="1"/>
    <col min="9" max="11" width="20.1640625" style="73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1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4" t="s">
        <v>86</v>
      </c>
    </row>
    <row r="3" spans="1:46" ht="6.95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83</v>
      </c>
    </row>
    <row r="4" spans="1:46" ht="24.95" customHeight="1">
      <c r="B4" s="127"/>
      <c r="D4" s="128" t="s">
        <v>96</v>
      </c>
      <c r="L4" s="17"/>
      <c r="M4" s="74" t="s">
        <v>10</v>
      </c>
      <c r="AT4" s="14" t="s">
        <v>3</v>
      </c>
    </row>
    <row r="5" spans="1:46" ht="6.95" customHeight="1">
      <c r="B5" s="127"/>
      <c r="L5" s="17"/>
    </row>
    <row r="6" spans="1:46" ht="12" customHeight="1">
      <c r="B6" s="127"/>
      <c r="D6" s="129" t="s">
        <v>14</v>
      </c>
      <c r="L6" s="17"/>
    </row>
    <row r="7" spans="1:46" ht="16.5" customHeight="1">
      <c r="B7" s="127"/>
      <c r="E7" s="236" t="str">
        <f>'Rekapitulace stavby'!K6</f>
        <v>Revitalizace sportovního areálu v Holicích</v>
      </c>
      <c r="F7" s="237"/>
      <c r="G7" s="237"/>
      <c r="H7" s="237"/>
      <c r="L7" s="17"/>
    </row>
    <row r="8" spans="1:46" s="1" customFormat="1" ht="12" customHeight="1">
      <c r="A8" s="130"/>
      <c r="B8" s="131"/>
      <c r="C8" s="130"/>
      <c r="D8" s="129" t="s">
        <v>97</v>
      </c>
      <c r="E8" s="130"/>
      <c r="F8" s="130"/>
      <c r="G8" s="130"/>
      <c r="H8" s="130"/>
      <c r="I8" s="130"/>
      <c r="J8" s="130"/>
      <c r="K8" s="130"/>
      <c r="L8" s="23"/>
    </row>
    <row r="9" spans="1:46" s="1" customFormat="1" ht="36.950000000000003" customHeight="1">
      <c r="A9" s="130"/>
      <c r="B9" s="131"/>
      <c r="C9" s="130"/>
      <c r="D9" s="130"/>
      <c r="E9" s="234" t="s">
        <v>204</v>
      </c>
      <c r="F9" s="235"/>
      <c r="G9" s="235"/>
      <c r="H9" s="235"/>
      <c r="I9" s="130"/>
      <c r="J9" s="130"/>
      <c r="K9" s="130"/>
      <c r="L9" s="23"/>
    </row>
    <row r="10" spans="1:46" s="1" customFormat="1">
      <c r="A10" s="130"/>
      <c r="B10" s="131"/>
      <c r="C10" s="130"/>
      <c r="D10" s="130"/>
      <c r="E10" s="130"/>
      <c r="F10" s="130"/>
      <c r="G10" s="130"/>
      <c r="H10" s="130"/>
      <c r="I10" s="130"/>
      <c r="J10" s="130"/>
      <c r="K10" s="130"/>
      <c r="L10" s="23"/>
    </row>
    <row r="11" spans="1:46" s="1" customFormat="1" ht="12" customHeight="1">
      <c r="A11" s="130"/>
      <c r="B11" s="131"/>
      <c r="C11" s="130"/>
      <c r="D11" s="129" t="s">
        <v>16</v>
      </c>
      <c r="E11" s="130"/>
      <c r="F11" s="132" t="s">
        <v>1</v>
      </c>
      <c r="G11" s="130"/>
      <c r="H11" s="130"/>
      <c r="I11" s="129" t="s">
        <v>17</v>
      </c>
      <c r="J11" s="132" t="s">
        <v>1</v>
      </c>
      <c r="K11" s="130"/>
      <c r="L11" s="23"/>
    </row>
    <row r="12" spans="1:46" s="1" customFormat="1" ht="12" customHeight="1">
      <c r="A12" s="130"/>
      <c r="B12" s="131"/>
      <c r="C12" s="130"/>
      <c r="D12" s="129" t="s">
        <v>18</v>
      </c>
      <c r="E12" s="130"/>
      <c r="F12" s="132" t="s">
        <v>19</v>
      </c>
      <c r="G12" s="130"/>
      <c r="H12" s="130"/>
      <c r="I12" s="129" t="s">
        <v>20</v>
      </c>
      <c r="J12" s="133" t="str">
        <f>'Rekapitulace stavby'!AN8</f>
        <v>21. 10. 2019</v>
      </c>
      <c r="K12" s="130"/>
      <c r="L12" s="23"/>
    </row>
    <row r="13" spans="1:46" s="1" customFormat="1" ht="10.9" customHeight="1">
      <c r="A13" s="130"/>
      <c r="B13" s="131"/>
      <c r="C13" s="130"/>
      <c r="D13" s="130"/>
      <c r="E13" s="130"/>
      <c r="F13" s="130"/>
      <c r="G13" s="130"/>
      <c r="H13" s="130"/>
      <c r="I13" s="130"/>
      <c r="J13" s="130"/>
      <c r="K13" s="130"/>
      <c r="L13" s="23"/>
    </row>
    <row r="14" spans="1:46" s="1" customFormat="1" ht="12" customHeight="1">
      <c r="A14" s="130"/>
      <c r="B14" s="131"/>
      <c r="C14" s="130"/>
      <c r="D14" s="129" t="s">
        <v>22</v>
      </c>
      <c r="E14" s="130"/>
      <c r="F14" s="130"/>
      <c r="G14" s="130"/>
      <c r="H14" s="130"/>
      <c r="I14" s="129" t="s">
        <v>23</v>
      </c>
      <c r="J14" s="132" t="s">
        <v>1</v>
      </c>
      <c r="K14" s="130"/>
      <c r="L14" s="23"/>
    </row>
    <row r="15" spans="1:46" s="1" customFormat="1" ht="18" customHeight="1">
      <c r="A15" s="130"/>
      <c r="B15" s="131"/>
      <c r="C15" s="130"/>
      <c r="D15" s="130"/>
      <c r="E15" s="132" t="s">
        <v>24</v>
      </c>
      <c r="F15" s="130"/>
      <c r="G15" s="130"/>
      <c r="H15" s="130"/>
      <c r="I15" s="129" t="s">
        <v>25</v>
      </c>
      <c r="J15" s="132" t="s">
        <v>1</v>
      </c>
      <c r="K15" s="130"/>
      <c r="L15" s="23"/>
    </row>
    <row r="16" spans="1:46" s="1" customFormat="1" ht="6.95" customHeight="1">
      <c r="A16" s="130"/>
      <c r="B16" s="131"/>
      <c r="C16" s="130"/>
      <c r="D16" s="130"/>
      <c r="E16" s="130"/>
      <c r="F16" s="130"/>
      <c r="G16" s="130"/>
      <c r="H16" s="130"/>
      <c r="I16" s="130"/>
      <c r="J16" s="130"/>
      <c r="K16" s="130"/>
      <c r="L16" s="23"/>
    </row>
    <row r="17" spans="1:12" s="1" customFormat="1" ht="12" customHeight="1">
      <c r="A17" s="130"/>
      <c r="B17" s="131"/>
      <c r="C17" s="130"/>
      <c r="D17" s="129" t="s">
        <v>26</v>
      </c>
      <c r="E17" s="130"/>
      <c r="F17" s="130"/>
      <c r="G17" s="130"/>
      <c r="H17" s="130"/>
      <c r="I17" s="129" t="s">
        <v>23</v>
      </c>
      <c r="J17" s="132" t="str">
        <f>'Rekapitulace stavby'!AN13</f>
        <v/>
      </c>
      <c r="K17" s="130"/>
      <c r="L17" s="23"/>
    </row>
    <row r="18" spans="1:12" s="1" customFormat="1" ht="18" customHeight="1">
      <c r="A18" s="130"/>
      <c r="B18" s="131"/>
      <c r="C18" s="130"/>
      <c r="D18" s="130"/>
      <c r="E18" s="238" t="str">
        <f>'Rekapitulace stavby'!E14</f>
        <v xml:space="preserve"> </v>
      </c>
      <c r="F18" s="238"/>
      <c r="G18" s="238"/>
      <c r="H18" s="238"/>
      <c r="I18" s="129" t="s">
        <v>25</v>
      </c>
      <c r="J18" s="132" t="str">
        <f>'Rekapitulace stavby'!AN14</f>
        <v/>
      </c>
      <c r="K18" s="130"/>
      <c r="L18" s="23"/>
    </row>
    <row r="19" spans="1:12" s="1" customFormat="1" ht="6.95" customHeight="1">
      <c r="A19" s="130"/>
      <c r="B19" s="131"/>
      <c r="C19" s="130"/>
      <c r="D19" s="130"/>
      <c r="E19" s="130"/>
      <c r="F19" s="130"/>
      <c r="G19" s="130"/>
      <c r="H19" s="130"/>
      <c r="I19" s="130"/>
      <c r="J19" s="130"/>
      <c r="K19" s="130"/>
      <c r="L19" s="23"/>
    </row>
    <row r="20" spans="1:12" s="1" customFormat="1" ht="12" customHeight="1">
      <c r="A20" s="130"/>
      <c r="B20" s="131"/>
      <c r="C20" s="130"/>
      <c r="D20" s="129" t="s">
        <v>28</v>
      </c>
      <c r="E20" s="130"/>
      <c r="F20" s="130"/>
      <c r="G20" s="130"/>
      <c r="H20" s="130"/>
      <c r="I20" s="129" t="s">
        <v>23</v>
      </c>
      <c r="J20" s="132" t="s">
        <v>1</v>
      </c>
      <c r="K20" s="130"/>
      <c r="L20" s="23"/>
    </row>
    <row r="21" spans="1:12" s="1" customFormat="1" ht="18" customHeight="1">
      <c r="A21" s="130"/>
      <c r="B21" s="131"/>
      <c r="C21" s="130"/>
      <c r="D21" s="130"/>
      <c r="E21" s="132" t="s">
        <v>29</v>
      </c>
      <c r="F21" s="130"/>
      <c r="G21" s="130"/>
      <c r="H21" s="130"/>
      <c r="I21" s="129" t="s">
        <v>25</v>
      </c>
      <c r="J21" s="132" t="s">
        <v>1</v>
      </c>
      <c r="K21" s="130"/>
      <c r="L21" s="23"/>
    </row>
    <row r="22" spans="1:12" s="1" customFormat="1" ht="6.95" customHeight="1">
      <c r="A22" s="130"/>
      <c r="B22" s="131"/>
      <c r="C22" s="130"/>
      <c r="D22" s="130"/>
      <c r="E22" s="130"/>
      <c r="F22" s="130"/>
      <c r="G22" s="130"/>
      <c r="H22" s="130"/>
      <c r="I22" s="130"/>
      <c r="J22" s="130"/>
      <c r="K22" s="130"/>
      <c r="L22" s="23"/>
    </row>
    <row r="23" spans="1:12" s="1" customFormat="1" ht="12" customHeight="1">
      <c r="A23" s="130"/>
      <c r="B23" s="131"/>
      <c r="C23" s="130"/>
      <c r="D23" s="129" t="s">
        <v>31</v>
      </c>
      <c r="E23" s="130"/>
      <c r="F23" s="130"/>
      <c r="G23" s="130"/>
      <c r="H23" s="130"/>
      <c r="I23" s="129" t="s">
        <v>23</v>
      </c>
      <c r="J23" s="132" t="str">
        <f>IF('Rekapitulace stavby'!AN19="","",'Rekapitulace stavby'!AN19)</f>
        <v/>
      </c>
      <c r="K23" s="130"/>
      <c r="L23" s="23"/>
    </row>
    <row r="24" spans="1:12" s="1" customFormat="1" ht="18" customHeight="1">
      <c r="A24" s="130"/>
      <c r="B24" s="131"/>
      <c r="C24" s="130"/>
      <c r="D24" s="130"/>
      <c r="E24" s="132" t="str">
        <f>IF('Rekapitulace stavby'!E20="","",'Rekapitulace stavby'!E20)</f>
        <v xml:space="preserve"> </v>
      </c>
      <c r="F24" s="130"/>
      <c r="G24" s="130"/>
      <c r="H24" s="130"/>
      <c r="I24" s="129" t="s">
        <v>25</v>
      </c>
      <c r="J24" s="132" t="str">
        <f>IF('Rekapitulace stavby'!AN20="","",'Rekapitulace stavby'!AN20)</f>
        <v/>
      </c>
      <c r="K24" s="130"/>
      <c r="L24" s="23"/>
    </row>
    <row r="25" spans="1:12" s="1" customFormat="1" ht="6.95" customHeight="1">
      <c r="A25" s="130"/>
      <c r="B25" s="131"/>
      <c r="C25" s="130"/>
      <c r="D25" s="130"/>
      <c r="E25" s="130"/>
      <c r="F25" s="130"/>
      <c r="G25" s="130"/>
      <c r="H25" s="130"/>
      <c r="I25" s="130"/>
      <c r="J25" s="130"/>
      <c r="K25" s="130"/>
      <c r="L25" s="23"/>
    </row>
    <row r="26" spans="1:12" s="1" customFormat="1" ht="12" customHeight="1">
      <c r="A26" s="130"/>
      <c r="B26" s="131"/>
      <c r="C26" s="130"/>
      <c r="D26" s="129" t="s">
        <v>32</v>
      </c>
      <c r="E26" s="130"/>
      <c r="F26" s="130"/>
      <c r="G26" s="130"/>
      <c r="H26" s="130"/>
      <c r="I26" s="130"/>
      <c r="J26" s="130"/>
      <c r="K26" s="130"/>
      <c r="L26" s="23"/>
    </row>
    <row r="27" spans="1:12" s="7" customFormat="1" ht="16.5" customHeight="1">
      <c r="A27" s="134"/>
      <c r="B27" s="135"/>
      <c r="C27" s="134"/>
      <c r="D27" s="134"/>
      <c r="E27" s="239" t="s">
        <v>1</v>
      </c>
      <c r="F27" s="239"/>
      <c r="G27" s="239"/>
      <c r="H27" s="239"/>
      <c r="I27" s="134"/>
      <c r="J27" s="134"/>
      <c r="K27" s="134"/>
      <c r="L27" s="75"/>
    </row>
    <row r="28" spans="1:12" s="1" customFormat="1" ht="6.95" customHeight="1">
      <c r="A28" s="130"/>
      <c r="B28" s="131"/>
      <c r="C28" s="130"/>
      <c r="D28" s="130"/>
      <c r="E28" s="130"/>
      <c r="F28" s="130"/>
      <c r="G28" s="130"/>
      <c r="H28" s="130"/>
      <c r="I28" s="130"/>
      <c r="J28" s="130"/>
      <c r="K28" s="130"/>
      <c r="L28" s="23"/>
    </row>
    <row r="29" spans="1:12" s="1" customFormat="1" ht="6.95" customHeight="1">
      <c r="A29" s="130"/>
      <c r="B29" s="131"/>
      <c r="C29" s="130"/>
      <c r="D29" s="136"/>
      <c r="E29" s="136"/>
      <c r="F29" s="136"/>
      <c r="G29" s="136"/>
      <c r="H29" s="136"/>
      <c r="I29" s="136"/>
      <c r="J29" s="136"/>
      <c r="K29" s="136"/>
      <c r="L29" s="23"/>
    </row>
    <row r="30" spans="1:12" s="1" customFormat="1" ht="25.35" customHeight="1">
      <c r="A30" s="130"/>
      <c r="B30" s="131"/>
      <c r="C30" s="130"/>
      <c r="D30" s="137" t="s">
        <v>33</v>
      </c>
      <c r="E30" s="130"/>
      <c r="F30" s="130"/>
      <c r="G30" s="130"/>
      <c r="H30" s="130"/>
      <c r="I30" s="130"/>
      <c r="J30" s="138">
        <f>ROUND(J118, 2)</f>
        <v>0</v>
      </c>
      <c r="K30" s="130"/>
      <c r="L30" s="23"/>
    </row>
    <row r="31" spans="1:12" s="1" customFormat="1" ht="6.95" customHeight="1">
      <c r="A31" s="130"/>
      <c r="B31" s="131"/>
      <c r="C31" s="130"/>
      <c r="D31" s="136"/>
      <c r="E31" s="136"/>
      <c r="F31" s="136"/>
      <c r="G31" s="136"/>
      <c r="H31" s="136"/>
      <c r="I31" s="136"/>
      <c r="J31" s="136"/>
      <c r="K31" s="136"/>
      <c r="L31" s="23"/>
    </row>
    <row r="32" spans="1:12" s="1" customFormat="1" ht="14.45" customHeight="1">
      <c r="A32" s="130"/>
      <c r="B32" s="131"/>
      <c r="C32" s="130"/>
      <c r="D32" s="130"/>
      <c r="E32" s="130"/>
      <c r="F32" s="139" t="s">
        <v>35</v>
      </c>
      <c r="G32" s="130"/>
      <c r="H32" s="130"/>
      <c r="I32" s="139" t="s">
        <v>34</v>
      </c>
      <c r="J32" s="139" t="s">
        <v>36</v>
      </c>
      <c r="K32" s="130"/>
      <c r="L32" s="23"/>
    </row>
    <row r="33" spans="1:12" s="1" customFormat="1" ht="14.45" customHeight="1">
      <c r="A33" s="130"/>
      <c r="B33" s="131"/>
      <c r="C33" s="130"/>
      <c r="D33" s="140" t="s">
        <v>37</v>
      </c>
      <c r="E33" s="129" t="s">
        <v>38</v>
      </c>
      <c r="F33" s="141">
        <f>ROUND((SUM(BE118:BE122)),  2)</f>
        <v>0</v>
      </c>
      <c r="G33" s="130"/>
      <c r="H33" s="130"/>
      <c r="I33" s="142">
        <v>0.21</v>
      </c>
      <c r="J33" s="141">
        <f>ROUND(((SUM(BE118:BE122))*I33),  2)</f>
        <v>0</v>
      </c>
      <c r="K33" s="130"/>
      <c r="L33" s="23"/>
    </row>
    <row r="34" spans="1:12" s="1" customFormat="1" ht="14.45" customHeight="1">
      <c r="A34" s="130"/>
      <c r="B34" s="131"/>
      <c r="C34" s="130"/>
      <c r="D34" s="130"/>
      <c r="E34" s="129" t="s">
        <v>39</v>
      </c>
      <c r="F34" s="141">
        <f>ROUND((SUM(BF118:BF122)),  2)</f>
        <v>0</v>
      </c>
      <c r="G34" s="130"/>
      <c r="H34" s="130"/>
      <c r="I34" s="142">
        <v>0.15</v>
      </c>
      <c r="J34" s="141">
        <f>ROUND(((SUM(BF118:BF122))*I34),  2)</f>
        <v>0</v>
      </c>
      <c r="K34" s="130"/>
      <c r="L34" s="23"/>
    </row>
    <row r="35" spans="1:12" s="1" customFormat="1" ht="14.45" hidden="1" customHeight="1">
      <c r="A35" s="130"/>
      <c r="B35" s="131"/>
      <c r="C35" s="130"/>
      <c r="D35" s="130"/>
      <c r="E35" s="129" t="s">
        <v>40</v>
      </c>
      <c r="F35" s="141">
        <f>ROUND((SUM(BG118:BG122)),  2)</f>
        <v>0</v>
      </c>
      <c r="G35" s="130"/>
      <c r="H35" s="130"/>
      <c r="I35" s="142">
        <v>0.21</v>
      </c>
      <c r="J35" s="141">
        <f>0</f>
        <v>0</v>
      </c>
      <c r="K35" s="130"/>
      <c r="L35" s="23"/>
    </row>
    <row r="36" spans="1:12" s="1" customFormat="1" ht="14.45" hidden="1" customHeight="1">
      <c r="A36" s="130"/>
      <c r="B36" s="131"/>
      <c r="C36" s="130"/>
      <c r="D36" s="130"/>
      <c r="E36" s="129" t="s">
        <v>41</v>
      </c>
      <c r="F36" s="141">
        <f>ROUND((SUM(BH118:BH122)),  2)</f>
        <v>0</v>
      </c>
      <c r="G36" s="130"/>
      <c r="H36" s="130"/>
      <c r="I36" s="142">
        <v>0.15</v>
      </c>
      <c r="J36" s="141">
        <f>0</f>
        <v>0</v>
      </c>
      <c r="K36" s="130"/>
      <c r="L36" s="23"/>
    </row>
    <row r="37" spans="1:12" s="1" customFormat="1" ht="14.45" hidden="1" customHeight="1">
      <c r="A37" s="130"/>
      <c r="B37" s="131"/>
      <c r="C37" s="130"/>
      <c r="D37" s="130"/>
      <c r="E37" s="129" t="s">
        <v>42</v>
      </c>
      <c r="F37" s="141">
        <f>ROUND((SUM(BI118:BI122)),  2)</f>
        <v>0</v>
      </c>
      <c r="G37" s="130"/>
      <c r="H37" s="130"/>
      <c r="I37" s="142">
        <v>0</v>
      </c>
      <c r="J37" s="141">
        <f>0</f>
        <v>0</v>
      </c>
      <c r="K37" s="130"/>
      <c r="L37" s="23"/>
    </row>
    <row r="38" spans="1:12" s="1" customFormat="1" ht="6.95" customHeight="1">
      <c r="A38" s="130"/>
      <c r="B38" s="131"/>
      <c r="C38" s="130"/>
      <c r="D38" s="130"/>
      <c r="E38" s="130"/>
      <c r="F38" s="130"/>
      <c r="G38" s="130"/>
      <c r="H38" s="130"/>
      <c r="I38" s="130"/>
      <c r="J38" s="130"/>
      <c r="K38" s="130"/>
      <c r="L38" s="23"/>
    </row>
    <row r="39" spans="1:12" s="1" customFormat="1" ht="25.35" customHeight="1">
      <c r="A39" s="130"/>
      <c r="B39" s="13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5"/>
      <c r="J39" s="148">
        <f>SUM(J30:J37)</f>
        <v>0</v>
      </c>
      <c r="K39" s="149"/>
      <c r="L39" s="23"/>
    </row>
    <row r="40" spans="1:12" s="1" customFormat="1" ht="14.45" customHeight="1">
      <c r="A40" s="130"/>
      <c r="B40" s="131"/>
      <c r="C40" s="130"/>
      <c r="D40" s="130"/>
      <c r="E40" s="130"/>
      <c r="F40" s="130"/>
      <c r="G40" s="130"/>
      <c r="H40" s="130"/>
      <c r="I40" s="130"/>
      <c r="J40" s="130"/>
      <c r="K40" s="130"/>
      <c r="L40" s="23"/>
    </row>
    <row r="41" spans="1:12" ht="14.45" customHeight="1">
      <c r="B41" s="127"/>
      <c r="L41" s="17"/>
    </row>
    <row r="42" spans="1:12" ht="14.45" customHeight="1">
      <c r="B42" s="127"/>
      <c r="L42" s="17"/>
    </row>
    <row r="43" spans="1:12" ht="14.45" customHeight="1">
      <c r="B43" s="127"/>
      <c r="L43" s="17"/>
    </row>
    <row r="44" spans="1:12" ht="14.45" customHeight="1">
      <c r="B44" s="127"/>
      <c r="L44" s="17"/>
    </row>
    <row r="45" spans="1:12" ht="14.45" customHeight="1">
      <c r="B45" s="127"/>
      <c r="L45" s="17"/>
    </row>
    <row r="46" spans="1:12" ht="14.45" customHeight="1">
      <c r="B46" s="127"/>
      <c r="L46" s="17"/>
    </row>
    <row r="47" spans="1:12" ht="14.45" customHeight="1">
      <c r="B47" s="127"/>
      <c r="L47" s="17"/>
    </row>
    <row r="48" spans="1:12" ht="14.45" customHeight="1">
      <c r="B48" s="127"/>
      <c r="L48" s="17"/>
    </row>
    <row r="49" spans="1:12" ht="14.45" customHeight="1">
      <c r="B49" s="127"/>
      <c r="L49" s="17"/>
    </row>
    <row r="50" spans="1:12" s="1" customFormat="1" ht="14.45" customHeight="1">
      <c r="A50" s="130"/>
      <c r="B50" s="131"/>
      <c r="C50" s="130"/>
      <c r="D50" s="150" t="s">
        <v>46</v>
      </c>
      <c r="E50" s="151"/>
      <c r="F50" s="151"/>
      <c r="G50" s="150" t="s">
        <v>47</v>
      </c>
      <c r="H50" s="151"/>
      <c r="I50" s="151"/>
      <c r="J50" s="151"/>
      <c r="K50" s="151"/>
      <c r="L50" s="23"/>
    </row>
    <row r="51" spans="1:12">
      <c r="B51" s="127"/>
      <c r="L51" s="17"/>
    </row>
    <row r="52" spans="1:12">
      <c r="B52" s="127"/>
      <c r="L52" s="17"/>
    </row>
    <row r="53" spans="1:12">
      <c r="B53" s="127"/>
      <c r="L53" s="17"/>
    </row>
    <row r="54" spans="1:12">
      <c r="B54" s="127"/>
      <c r="L54" s="17"/>
    </row>
    <row r="55" spans="1:12">
      <c r="B55" s="127"/>
      <c r="L55" s="17"/>
    </row>
    <row r="56" spans="1:12">
      <c r="B56" s="127"/>
      <c r="L56" s="17"/>
    </row>
    <row r="57" spans="1:12">
      <c r="B57" s="127"/>
      <c r="L57" s="17"/>
    </row>
    <row r="58" spans="1:12">
      <c r="B58" s="127"/>
      <c r="L58" s="17"/>
    </row>
    <row r="59" spans="1:12">
      <c r="B59" s="127"/>
      <c r="L59" s="17"/>
    </row>
    <row r="60" spans="1:12">
      <c r="B60" s="127"/>
      <c r="L60" s="17"/>
    </row>
    <row r="61" spans="1:12" s="1" customFormat="1" ht="12.75">
      <c r="A61" s="130"/>
      <c r="B61" s="131"/>
      <c r="C61" s="130"/>
      <c r="D61" s="152" t="s">
        <v>48</v>
      </c>
      <c r="E61" s="153"/>
      <c r="F61" s="154" t="s">
        <v>49</v>
      </c>
      <c r="G61" s="152" t="s">
        <v>48</v>
      </c>
      <c r="H61" s="153"/>
      <c r="I61" s="153"/>
      <c r="J61" s="155" t="s">
        <v>49</v>
      </c>
      <c r="K61" s="153"/>
      <c r="L61" s="23"/>
    </row>
    <row r="62" spans="1:12">
      <c r="B62" s="127"/>
      <c r="L62" s="17"/>
    </row>
    <row r="63" spans="1:12">
      <c r="B63" s="127"/>
      <c r="L63" s="17"/>
    </row>
    <row r="64" spans="1:12">
      <c r="B64" s="127"/>
      <c r="L64" s="17"/>
    </row>
    <row r="65" spans="1:12" s="1" customFormat="1" ht="12.75">
      <c r="A65" s="130"/>
      <c r="B65" s="131"/>
      <c r="C65" s="130"/>
      <c r="D65" s="150" t="s">
        <v>50</v>
      </c>
      <c r="E65" s="151"/>
      <c r="F65" s="151"/>
      <c r="G65" s="150" t="s">
        <v>51</v>
      </c>
      <c r="H65" s="151"/>
      <c r="I65" s="151"/>
      <c r="J65" s="151"/>
      <c r="K65" s="151"/>
      <c r="L65" s="23"/>
    </row>
    <row r="66" spans="1:12">
      <c r="B66" s="127"/>
      <c r="L66" s="17"/>
    </row>
    <row r="67" spans="1:12">
      <c r="B67" s="127"/>
      <c r="L67" s="17"/>
    </row>
    <row r="68" spans="1:12">
      <c r="B68" s="127"/>
      <c r="L68" s="17"/>
    </row>
    <row r="69" spans="1:12">
      <c r="B69" s="127"/>
      <c r="L69" s="17"/>
    </row>
    <row r="70" spans="1:12">
      <c r="B70" s="127"/>
      <c r="L70" s="17"/>
    </row>
    <row r="71" spans="1:12">
      <c r="B71" s="127"/>
      <c r="L71" s="17"/>
    </row>
    <row r="72" spans="1:12">
      <c r="B72" s="127"/>
      <c r="L72" s="17"/>
    </row>
    <row r="73" spans="1:12">
      <c r="B73" s="127"/>
      <c r="L73" s="17"/>
    </row>
    <row r="74" spans="1:12">
      <c r="B74" s="127"/>
      <c r="L74" s="17"/>
    </row>
    <row r="75" spans="1:12">
      <c r="B75" s="127"/>
      <c r="L75" s="17"/>
    </row>
    <row r="76" spans="1:12" s="1" customFormat="1" ht="12.75">
      <c r="A76" s="130"/>
      <c r="B76" s="131"/>
      <c r="C76" s="130"/>
      <c r="D76" s="152" t="s">
        <v>48</v>
      </c>
      <c r="E76" s="153"/>
      <c r="F76" s="154" t="s">
        <v>49</v>
      </c>
      <c r="G76" s="152" t="s">
        <v>48</v>
      </c>
      <c r="H76" s="153"/>
      <c r="I76" s="153"/>
      <c r="J76" s="155" t="s">
        <v>49</v>
      </c>
      <c r="K76" s="153"/>
      <c r="L76" s="23"/>
    </row>
    <row r="77" spans="1:12" s="1" customFormat="1" ht="14.45" customHeight="1">
      <c r="A77" s="130"/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23"/>
    </row>
    <row r="81" spans="1:47" s="1" customFormat="1" ht="6.95" customHeight="1">
      <c r="A81" s="130"/>
      <c r="B81" s="158"/>
      <c r="C81" s="159"/>
      <c r="D81" s="159"/>
      <c r="E81" s="159"/>
      <c r="F81" s="159"/>
      <c r="G81" s="159"/>
      <c r="H81" s="159"/>
      <c r="I81" s="159"/>
      <c r="J81" s="159"/>
      <c r="K81" s="159"/>
      <c r="L81" s="23"/>
    </row>
    <row r="82" spans="1:47" s="1" customFormat="1" ht="24.95" customHeight="1">
      <c r="A82" s="130"/>
      <c r="B82" s="131"/>
      <c r="C82" s="128" t="s">
        <v>98</v>
      </c>
      <c r="D82" s="130"/>
      <c r="E82" s="130"/>
      <c r="F82" s="130"/>
      <c r="G82" s="130"/>
      <c r="H82" s="130"/>
      <c r="I82" s="130"/>
      <c r="J82" s="130"/>
      <c r="K82" s="130"/>
      <c r="L82" s="23"/>
    </row>
    <row r="83" spans="1:47" s="1" customFormat="1" ht="6.95" customHeight="1">
      <c r="A83" s="130"/>
      <c r="B83" s="131"/>
      <c r="C83" s="130"/>
      <c r="D83" s="130"/>
      <c r="E83" s="130"/>
      <c r="F83" s="130"/>
      <c r="G83" s="130"/>
      <c r="H83" s="130"/>
      <c r="I83" s="130"/>
      <c r="J83" s="130"/>
      <c r="K83" s="130"/>
      <c r="L83" s="23"/>
    </row>
    <row r="84" spans="1:47" s="1" customFormat="1" ht="12" customHeight="1">
      <c r="A84" s="130"/>
      <c r="B84" s="131"/>
      <c r="C84" s="129" t="s">
        <v>14</v>
      </c>
      <c r="D84" s="130"/>
      <c r="E84" s="130"/>
      <c r="F84" s="130"/>
      <c r="G84" s="130"/>
      <c r="H84" s="130"/>
      <c r="I84" s="130"/>
      <c r="J84" s="130"/>
      <c r="K84" s="130"/>
      <c r="L84" s="23"/>
    </row>
    <row r="85" spans="1:47" s="1" customFormat="1" ht="16.5" customHeight="1">
      <c r="A85" s="130"/>
      <c r="B85" s="131"/>
      <c r="C85" s="130"/>
      <c r="D85" s="130"/>
      <c r="E85" s="236" t="str">
        <f>E7</f>
        <v>Revitalizace sportovního areálu v Holicích</v>
      </c>
      <c r="F85" s="237"/>
      <c r="G85" s="237"/>
      <c r="H85" s="237"/>
      <c r="I85" s="130"/>
      <c r="J85" s="130"/>
      <c r="K85" s="130"/>
      <c r="L85" s="23"/>
    </row>
    <row r="86" spans="1:47" s="1" customFormat="1" ht="12" customHeight="1">
      <c r="A86" s="130"/>
      <c r="B86" s="131"/>
      <c r="C86" s="129" t="s">
        <v>97</v>
      </c>
      <c r="D86" s="130"/>
      <c r="E86" s="130"/>
      <c r="F86" s="130"/>
      <c r="G86" s="130"/>
      <c r="H86" s="130"/>
      <c r="I86" s="130"/>
      <c r="J86" s="130"/>
      <c r="K86" s="130"/>
      <c r="L86" s="23"/>
    </row>
    <row r="87" spans="1:47" s="1" customFormat="1" ht="16.5" customHeight="1">
      <c r="A87" s="130"/>
      <c r="B87" s="131"/>
      <c r="C87" s="130"/>
      <c r="D87" s="130"/>
      <c r="E87" s="234" t="str">
        <f>E9</f>
        <v>02 - IO 03 Zpevněné plochy - 2. část</v>
      </c>
      <c r="F87" s="235"/>
      <c r="G87" s="235"/>
      <c r="H87" s="235"/>
      <c r="I87" s="130"/>
      <c r="J87" s="130"/>
      <c r="K87" s="130"/>
      <c r="L87" s="23"/>
    </row>
    <row r="88" spans="1:47" s="1" customFormat="1" ht="6.95" customHeight="1">
      <c r="A88" s="130"/>
      <c r="B88" s="131"/>
      <c r="C88" s="130"/>
      <c r="D88" s="130"/>
      <c r="E88" s="130"/>
      <c r="F88" s="130"/>
      <c r="G88" s="130"/>
      <c r="H88" s="130"/>
      <c r="I88" s="130"/>
      <c r="J88" s="130"/>
      <c r="K88" s="130"/>
      <c r="L88" s="23"/>
    </row>
    <row r="89" spans="1:47" s="1" customFormat="1" ht="12" customHeight="1">
      <c r="A89" s="130"/>
      <c r="B89" s="131"/>
      <c r="C89" s="129" t="s">
        <v>18</v>
      </c>
      <c r="D89" s="130"/>
      <c r="E89" s="130"/>
      <c r="F89" s="132" t="str">
        <f>F12</f>
        <v>Holice</v>
      </c>
      <c r="G89" s="130"/>
      <c r="H89" s="130"/>
      <c r="I89" s="129" t="s">
        <v>20</v>
      </c>
      <c r="J89" s="133" t="str">
        <f>IF(J12="","",J12)</f>
        <v>21. 10. 2019</v>
      </c>
      <c r="K89" s="130"/>
      <c r="L89" s="23"/>
    </row>
    <row r="90" spans="1:47" s="1" customFormat="1" ht="6.95" customHeight="1">
      <c r="A90" s="130"/>
      <c r="B90" s="131"/>
      <c r="C90" s="130"/>
      <c r="D90" s="130"/>
      <c r="E90" s="130"/>
      <c r="F90" s="130"/>
      <c r="G90" s="130"/>
      <c r="H90" s="130"/>
      <c r="I90" s="130"/>
      <c r="J90" s="130"/>
      <c r="K90" s="130"/>
      <c r="L90" s="23"/>
    </row>
    <row r="91" spans="1:47" s="1" customFormat="1" ht="43.15" customHeight="1">
      <c r="A91" s="130"/>
      <c r="B91" s="131"/>
      <c r="C91" s="129" t="s">
        <v>22</v>
      </c>
      <c r="D91" s="130"/>
      <c r="E91" s="130"/>
      <c r="F91" s="132" t="str">
        <f>E15</f>
        <v>Město Holice, Holubova 1, 534 14  Holice</v>
      </c>
      <c r="G91" s="130"/>
      <c r="H91" s="130"/>
      <c r="I91" s="129" t="s">
        <v>28</v>
      </c>
      <c r="J91" s="160" t="str">
        <f>E21</f>
        <v>ADONIS PROJEKT spol. s r.o., Hradec Králové</v>
      </c>
      <c r="K91" s="130"/>
      <c r="L91" s="23"/>
    </row>
    <row r="92" spans="1:47" s="1" customFormat="1" ht="15.2" customHeight="1">
      <c r="A92" s="130"/>
      <c r="B92" s="131"/>
      <c r="C92" s="129" t="s">
        <v>26</v>
      </c>
      <c r="D92" s="130"/>
      <c r="E92" s="130"/>
      <c r="F92" s="132" t="str">
        <f>IF(E18="","",E18)</f>
        <v xml:space="preserve"> </v>
      </c>
      <c r="G92" s="130"/>
      <c r="H92" s="130"/>
      <c r="I92" s="129" t="s">
        <v>31</v>
      </c>
      <c r="J92" s="160" t="str">
        <f>E24</f>
        <v xml:space="preserve"> </v>
      </c>
      <c r="K92" s="130"/>
      <c r="L92" s="23"/>
    </row>
    <row r="93" spans="1:47" s="1" customFormat="1" ht="10.35" customHeight="1">
      <c r="A93" s="130"/>
      <c r="B93" s="131"/>
      <c r="C93" s="130"/>
      <c r="D93" s="130"/>
      <c r="E93" s="130"/>
      <c r="F93" s="130"/>
      <c r="G93" s="130"/>
      <c r="H93" s="130"/>
      <c r="I93" s="130"/>
      <c r="J93" s="130"/>
      <c r="K93" s="130"/>
      <c r="L93" s="23"/>
    </row>
    <row r="94" spans="1:47" s="1" customFormat="1" ht="29.25" customHeight="1">
      <c r="A94" s="130"/>
      <c r="B94" s="131"/>
      <c r="C94" s="161" t="s">
        <v>99</v>
      </c>
      <c r="D94" s="143"/>
      <c r="E94" s="143"/>
      <c r="F94" s="143"/>
      <c r="G94" s="143"/>
      <c r="H94" s="143"/>
      <c r="I94" s="143"/>
      <c r="J94" s="162" t="s">
        <v>100</v>
      </c>
      <c r="K94" s="143"/>
      <c r="L94" s="23"/>
    </row>
    <row r="95" spans="1:47" s="1" customFormat="1" ht="10.35" customHeight="1">
      <c r="A95" s="130"/>
      <c r="B95" s="131"/>
      <c r="C95" s="130"/>
      <c r="D95" s="130"/>
      <c r="E95" s="130"/>
      <c r="F95" s="130"/>
      <c r="G95" s="130"/>
      <c r="H95" s="130"/>
      <c r="I95" s="130"/>
      <c r="J95" s="130"/>
      <c r="K95" s="130"/>
      <c r="L95" s="23"/>
    </row>
    <row r="96" spans="1:47" s="1" customFormat="1" ht="22.9" customHeight="1">
      <c r="A96" s="130"/>
      <c r="B96" s="131"/>
      <c r="C96" s="163" t="s">
        <v>101</v>
      </c>
      <c r="D96" s="130"/>
      <c r="E96" s="130"/>
      <c r="F96" s="130"/>
      <c r="G96" s="130"/>
      <c r="H96" s="130"/>
      <c r="I96" s="130"/>
      <c r="J96" s="138">
        <f>J118</f>
        <v>0</v>
      </c>
      <c r="K96" s="130"/>
      <c r="L96" s="23"/>
      <c r="AU96" s="14" t="s">
        <v>102</v>
      </c>
    </row>
    <row r="97" spans="1:12" s="8" customFormat="1" ht="24.95" customHeight="1">
      <c r="A97" s="164"/>
      <c r="B97" s="165"/>
      <c r="C97" s="164"/>
      <c r="D97" s="166" t="s">
        <v>103</v>
      </c>
      <c r="E97" s="167"/>
      <c r="F97" s="167"/>
      <c r="G97" s="167"/>
      <c r="H97" s="167"/>
      <c r="I97" s="167"/>
      <c r="J97" s="168">
        <f>J119</f>
        <v>0</v>
      </c>
      <c r="K97" s="164"/>
      <c r="L97" s="76"/>
    </row>
    <row r="98" spans="1:12" s="9" customFormat="1" ht="19.899999999999999" customHeight="1">
      <c r="A98" s="169"/>
      <c r="B98" s="170"/>
      <c r="C98" s="169"/>
      <c r="D98" s="171" t="s">
        <v>127</v>
      </c>
      <c r="E98" s="172"/>
      <c r="F98" s="172"/>
      <c r="G98" s="172"/>
      <c r="H98" s="172"/>
      <c r="I98" s="172"/>
      <c r="J98" s="173">
        <f>J120</f>
        <v>0</v>
      </c>
      <c r="K98" s="169"/>
      <c r="L98" s="77"/>
    </row>
    <row r="99" spans="1:12" s="1" customFormat="1" ht="21.75" customHeight="1">
      <c r="A99" s="130"/>
      <c r="B99" s="131"/>
      <c r="C99" s="130"/>
      <c r="D99" s="130"/>
      <c r="E99" s="130"/>
      <c r="F99" s="130"/>
      <c r="G99" s="130"/>
      <c r="H99" s="130"/>
      <c r="I99" s="130"/>
      <c r="J99" s="130"/>
      <c r="K99" s="130"/>
      <c r="L99" s="23"/>
    </row>
    <row r="100" spans="1:12" s="1" customFormat="1" ht="6.95" customHeight="1">
      <c r="A100" s="130"/>
      <c r="B100" s="156"/>
      <c r="C100" s="157"/>
      <c r="D100" s="157"/>
      <c r="E100" s="157"/>
      <c r="F100" s="157"/>
      <c r="G100" s="157"/>
      <c r="H100" s="157"/>
      <c r="I100" s="157"/>
      <c r="J100" s="157"/>
      <c r="K100" s="157"/>
      <c r="L100" s="23"/>
    </row>
    <row r="104" spans="1:12" s="1" customFormat="1" ht="6.95" customHeight="1">
      <c r="A104" s="130"/>
      <c r="B104" s="158"/>
      <c r="C104" s="159"/>
      <c r="D104" s="159"/>
      <c r="E104" s="159"/>
      <c r="F104" s="159"/>
      <c r="G104" s="159"/>
      <c r="H104" s="159"/>
      <c r="I104" s="159"/>
      <c r="J104" s="159"/>
      <c r="K104" s="159"/>
      <c r="L104" s="23"/>
    </row>
    <row r="105" spans="1:12" s="1" customFormat="1" ht="24.95" customHeight="1">
      <c r="A105" s="130"/>
      <c r="B105" s="131"/>
      <c r="C105" s="128" t="s">
        <v>105</v>
      </c>
      <c r="D105" s="130"/>
      <c r="E105" s="130"/>
      <c r="F105" s="130"/>
      <c r="G105" s="130"/>
      <c r="H105" s="130"/>
      <c r="I105" s="130"/>
      <c r="J105" s="130"/>
      <c r="K105" s="130"/>
      <c r="L105" s="23"/>
    </row>
    <row r="106" spans="1:12" s="1" customFormat="1" ht="6.95" customHeight="1">
      <c r="A106" s="130"/>
      <c r="B106" s="131"/>
      <c r="C106" s="130"/>
      <c r="D106" s="130"/>
      <c r="E106" s="130"/>
      <c r="F106" s="130"/>
      <c r="G106" s="130"/>
      <c r="H106" s="130"/>
      <c r="I106" s="130"/>
      <c r="J106" s="130"/>
      <c r="K106" s="130"/>
      <c r="L106" s="23"/>
    </row>
    <row r="107" spans="1:12" s="1" customFormat="1" ht="12" customHeight="1">
      <c r="A107" s="130"/>
      <c r="B107" s="131"/>
      <c r="C107" s="129" t="s">
        <v>14</v>
      </c>
      <c r="D107" s="130"/>
      <c r="E107" s="130"/>
      <c r="F107" s="130"/>
      <c r="G107" s="130"/>
      <c r="H107" s="130"/>
      <c r="I107" s="130"/>
      <c r="J107" s="130"/>
      <c r="K107" s="130"/>
      <c r="L107" s="23"/>
    </row>
    <row r="108" spans="1:12" s="1" customFormat="1" ht="16.5" customHeight="1">
      <c r="A108" s="130"/>
      <c r="B108" s="131"/>
      <c r="C108" s="130"/>
      <c r="D108" s="130"/>
      <c r="E108" s="236" t="str">
        <f>E7</f>
        <v>Revitalizace sportovního areálu v Holicích</v>
      </c>
      <c r="F108" s="237"/>
      <c r="G108" s="237"/>
      <c r="H108" s="237"/>
      <c r="I108" s="130"/>
      <c r="J108" s="130"/>
      <c r="K108" s="130"/>
      <c r="L108" s="23"/>
    </row>
    <row r="109" spans="1:12" s="1" customFormat="1" ht="12" customHeight="1">
      <c r="A109" s="130"/>
      <c r="B109" s="131"/>
      <c r="C109" s="129" t="s">
        <v>97</v>
      </c>
      <c r="D109" s="130"/>
      <c r="E109" s="130"/>
      <c r="F109" s="130"/>
      <c r="G109" s="130"/>
      <c r="H109" s="130"/>
      <c r="I109" s="130"/>
      <c r="J109" s="130"/>
      <c r="K109" s="130"/>
      <c r="L109" s="23"/>
    </row>
    <row r="110" spans="1:12" s="1" customFormat="1" ht="16.5" customHeight="1">
      <c r="A110" s="130"/>
      <c r="B110" s="131"/>
      <c r="C110" s="130"/>
      <c r="D110" s="130"/>
      <c r="E110" s="234" t="str">
        <f>E9</f>
        <v>02 - IO 03 Zpevněné plochy - 2. část</v>
      </c>
      <c r="F110" s="235"/>
      <c r="G110" s="235"/>
      <c r="H110" s="235"/>
      <c r="I110" s="130"/>
      <c r="J110" s="130"/>
      <c r="K110" s="130"/>
      <c r="L110" s="23"/>
    </row>
    <row r="111" spans="1:12" s="1" customFormat="1" ht="6.95" customHeight="1">
      <c r="A111" s="130"/>
      <c r="B111" s="131"/>
      <c r="C111" s="130"/>
      <c r="D111" s="130"/>
      <c r="E111" s="130"/>
      <c r="F111" s="130"/>
      <c r="G111" s="130"/>
      <c r="H111" s="130"/>
      <c r="I111" s="130"/>
      <c r="J111" s="130"/>
      <c r="K111" s="130"/>
      <c r="L111" s="23"/>
    </row>
    <row r="112" spans="1:12" s="1" customFormat="1" ht="12" customHeight="1">
      <c r="A112" s="130"/>
      <c r="B112" s="131"/>
      <c r="C112" s="129" t="s">
        <v>18</v>
      </c>
      <c r="D112" s="130"/>
      <c r="E112" s="130"/>
      <c r="F112" s="132" t="str">
        <f>F12</f>
        <v>Holice</v>
      </c>
      <c r="G112" s="130"/>
      <c r="H112" s="130"/>
      <c r="I112" s="129" t="s">
        <v>20</v>
      </c>
      <c r="J112" s="133" t="str">
        <f>IF(J12="","",J12)</f>
        <v>21. 10. 2019</v>
      </c>
      <c r="K112" s="130"/>
      <c r="L112" s="23"/>
    </row>
    <row r="113" spans="1:65" s="1" customFormat="1" ht="6.95" customHeight="1">
      <c r="A113" s="130"/>
      <c r="B113" s="131"/>
      <c r="C113" s="130"/>
      <c r="D113" s="130"/>
      <c r="E113" s="130"/>
      <c r="F113" s="130"/>
      <c r="G113" s="130"/>
      <c r="H113" s="130"/>
      <c r="I113" s="130"/>
      <c r="J113" s="130"/>
      <c r="K113" s="130"/>
      <c r="L113" s="23"/>
    </row>
    <row r="114" spans="1:65" s="1" customFormat="1" ht="43.15" customHeight="1">
      <c r="A114" s="130"/>
      <c r="B114" s="131"/>
      <c r="C114" s="129" t="s">
        <v>22</v>
      </c>
      <c r="D114" s="130"/>
      <c r="E114" s="130"/>
      <c r="F114" s="132" t="str">
        <f>E15</f>
        <v>Město Holice, Holubova 1, 534 14  Holice</v>
      </c>
      <c r="G114" s="130"/>
      <c r="H114" s="130"/>
      <c r="I114" s="129" t="s">
        <v>28</v>
      </c>
      <c r="J114" s="160" t="str">
        <f>E21</f>
        <v>ADONIS PROJEKT spol. s r.o., Hradec Králové</v>
      </c>
      <c r="K114" s="130"/>
      <c r="L114" s="23"/>
    </row>
    <row r="115" spans="1:65" s="1" customFormat="1" ht="15.2" customHeight="1">
      <c r="A115" s="130"/>
      <c r="B115" s="131"/>
      <c r="C115" s="129" t="s">
        <v>26</v>
      </c>
      <c r="D115" s="130"/>
      <c r="E115" s="130"/>
      <c r="F115" s="132" t="str">
        <f>IF(E18="","",E18)</f>
        <v xml:space="preserve"> </v>
      </c>
      <c r="G115" s="130"/>
      <c r="H115" s="130"/>
      <c r="I115" s="129" t="s">
        <v>31</v>
      </c>
      <c r="J115" s="160" t="str">
        <f>E24</f>
        <v xml:space="preserve"> </v>
      </c>
      <c r="K115" s="130"/>
      <c r="L115" s="23"/>
    </row>
    <row r="116" spans="1:65" s="1" customFormat="1" ht="10.35" customHeight="1">
      <c r="A116" s="130"/>
      <c r="B116" s="131"/>
      <c r="C116" s="130"/>
      <c r="D116" s="130"/>
      <c r="E116" s="130"/>
      <c r="F116" s="130"/>
      <c r="G116" s="130"/>
      <c r="H116" s="130"/>
      <c r="I116" s="130"/>
      <c r="J116" s="130"/>
      <c r="K116" s="130"/>
      <c r="L116" s="23"/>
    </row>
    <row r="117" spans="1:65" s="10" customFormat="1" ht="29.25" customHeight="1">
      <c r="A117" s="174"/>
      <c r="B117" s="175"/>
      <c r="C117" s="176" t="s">
        <v>106</v>
      </c>
      <c r="D117" s="177" t="s">
        <v>58</v>
      </c>
      <c r="E117" s="177" t="s">
        <v>54</v>
      </c>
      <c r="F117" s="177" t="s">
        <v>55</v>
      </c>
      <c r="G117" s="177" t="s">
        <v>107</v>
      </c>
      <c r="H117" s="177" t="s">
        <v>108</v>
      </c>
      <c r="I117" s="177" t="s">
        <v>109</v>
      </c>
      <c r="J117" s="177" t="s">
        <v>100</v>
      </c>
      <c r="K117" s="178" t="s">
        <v>110</v>
      </c>
      <c r="L117" s="78"/>
      <c r="M117" s="46" t="s">
        <v>1</v>
      </c>
      <c r="N117" s="47" t="s">
        <v>37</v>
      </c>
      <c r="O117" s="47" t="s">
        <v>111</v>
      </c>
      <c r="P117" s="47" t="s">
        <v>112</v>
      </c>
      <c r="Q117" s="47" t="s">
        <v>113</v>
      </c>
      <c r="R117" s="47" t="s">
        <v>114</v>
      </c>
      <c r="S117" s="47" t="s">
        <v>115</v>
      </c>
      <c r="T117" s="48" t="s">
        <v>116</v>
      </c>
    </row>
    <row r="118" spans="1:65" s="1" customFormat="1" ht="22.9" customHeight="1">
      <c r="A118" s="130"/>
      <c r="B118" s="131"/>
      <c r="C118" s="179" t="s">
        <v>117</v>
      </c>
      <c r="D118" s="130"/>
      <c r="E118" s="130"/>
      <c r="F118" s="130"/>
      <c r="G118" s="130"/>
      <c r="H118" s="130"/>
      <c r="I118" s="130"/>
      <c r="J118" s="180">
        <f>BK118</f>
        <v>0</v>
      </c>
      <c r="K118" s="130"/>
      <c r="L118" s="23"/>
      <c r="M118" s="49"/>
      <c r="N118" s="40"/>
      <c r="O118" s="40"/>
      <c r="P118" s="79">
        <f>P119</f>
        <v>0</v>
      </c>
      <c r="Q118" s="40"/>
      <c r="R118" s="79">
        <f>R119</f>
        <v>0</v>
      </c>
      <c r="S118" s="40"/>
      <c r="T118" s="80">
        <f>T119</f>
        <v>0</v>
      </c>
      <c r="AT118" s="14" t="s">
        <v>72</v>
      </c>
      <c r="AU118" s="14" t="s">
        <v>102</v>
      </c>
      <c r="BK118" s="81">
        <f>BK119</f>
        <v>0</v>
      </c>
    </row>
    <row r="119" spans="1:65" s="11" customFormat="1" ht="25.9" customHeight="1">
      <c r="A119" s="181"/>
      <c r="B119" s="182"/>
      <c r="C119" s="181"/>
      <c r="D119" s="183" t="s">
        <v>72</v>
      </c>
      <c r="E119" s="184" t="s">
        <v>118</v>
      </c>
      <c r="F119" s="184" t="s">
        <v>118</v>
      </c>
      <c r="G119" s="181"/>
      <c r="H119" s="181"/>
      <c r="I119" s="181"/>
      <c r="J119" s="185">
        <f>BK119</f>
        <v>0</v>
      </c>
      <c r="K119" s="181"/>
      <c r="L119" s="82"/>
      <c r="M119" s="84"/>
      <c r="N119" s="85"/>
      <c r="O119" s="85"/>
      <c r="P119" s="86">
        <f>P120</f>
        <v>0</v>
      </c>
      <c r="Q119" s="85"/>
      <c r="R119" s="86">
        <f>R120</f>
        <v>0</v>
      </c>
      <c r="S119" s="85"/>
      <c r="T119" s="87">
        <f>T120</f>
        <v>0</v>
      </c>
      <c r="AR119" s="83" t="s">
        <v>81</v>
      </c>
      <c r="AT119" s="88" t="s">
        <v>72</v>
      </c>
      <c r="AU119" s="88" t="s">
        <v>73</v>
      </c>
      <c r="AY119" s="83" t="s">
        <v>119</v>
      </c>
      <c r="BK119" s="89">
        <f>BK120</f>
        <v>0</v>
      </c>
    </row>
    <row r="120" spans="1:65" s="11" customFormat="1" ht="22.9" customHeight="1">
      <c r="A120" s="181"/>
      <c r="B120" s="182"/>
      <c r="C120" s="181"/>
      <c r="D120" s="183" t="s">
        <v>72</v>
      </c>
      <c r="E120" s="186" t="s">
        <v>128</v>
      </c>
      <c r="F120" s="186" t="s">
        <v>85</v>
      </c>
      <c r="G120" s="181"/>
      <c r="H120" s="181"/>
      <c r="I120" s="181"/>
      <c r="J120" s="187">
        <f>BK120</f>
        <v>0</v>
      </c>
      <c r="K120" s="181"/>
      <c r="L120" s="82"/>
      <c r="M120" s="84"/>
      <c r="N120" s="85"/>
      <c r="O120" s="85"/>
      <c r="P120" s="86">
        <f>SUM(P121:P122)</f>
        <v>0</v>
      </c>
      <c r="Q120" s="85"/>
      <c r="R120" s="86">
        <f>SUM(R121:R122)</f>
        <v>0</v>
      </c>
      <c r="S120" s="85"/>
      <c r="T120" s="87">
        <f>SUM(T121:T122)</f>
        <v>0</v>
      </c>
      <c r="AR120" s="83" t="s">
        <v>81</v>
      </c>
      <c r="AT120" s="88" t="s">
        <v>72</v>
      </c>
      <c r="AU120" s="88" t="s">
        <v>81</v>
      </c>
      <c r="AY120" s="83" t="s">
        <v>119</v>
      </c>
      <c r="BK120" s="89">
        <f>SUM(BK121:BK122)</f>
        <v>0</v>
      </c>
    </row>
    <row r="121" spans="1:65" s="1" customFormat="1" ht="16.5" customHeight="1">
      <c r="A121" s="130"/>
      <c r="B121" s="131"/>
      <c r="C121" s="188" t="s">
        <v>81</v>
      </c>
      <c r="D121" s="188" t="s">
        <v>121</v>
      </c>
      <c r="E121" s="189" t="s">
        <v>128</v>
      </c>
      <c r="F121" s="190" t="s">
        <v>85</v>
      </c>
      <c r="G121" s="191" t="s">
        <v>122</v>
      </c>
      <c r="H121" s="192">
        <v>1</v>
      </c>
      <c r="I121" s="112"/>
      <c r="J121" s="193">
        <f>ROUND(I121*H121,2)</f>
        <v>0</v>
      </c>
      <c r="K121" s="190" t="s">
        <v>1</v>
      </c>
      <c r="L121" s="23"/>
      <c r="M121" s="90" t="s">
        <v>1</v>
      </c>
      <c r="N121" s="91" t="s">
        <v>38</v>
      </c>
      <c r="O121" s="92">
        <v>0</v>
      </c>
      <c r="P121" s="92">
        <f>O121*H121</f>
        <v>0</v>
      </c>
      <c r="Q121" s="92">
        <v>0</v>
      </c>
      <c r="R121" s="92">
        <f>Q121*H121</f>
        <v>0</v>
      </c>
      <c r="S121" s="92">
        <v>0</v>
      </c>
      <c r="T121" s="93">
        <f>S121*H121</f>
        <v>0</v>
      </c>
      <c r="AR121" s="94" t="s">
        <v>123</v>
      </c>
      <c r="AT121" s="94" t="s">
        <v>121</v>
      </c>
      <c r="AU121" s="94" t="s">
        <v>83</v>
      </c>
      <c r="AY121" s="14" t="s">
        <v>119</v>
      </c>
      <c r="BE121" s="95">
        <f>IF(N121="základní",J121,0)</f>
        <v>0</v>
      </c>
      <c r="BF121" s="95">
        <f>IF(N121="snížená",J121,0)</f>
        <v>0</v>
      </c>
      <c r="BG121" s="95">
        <f>IF(N121="zákl. přenesená",J121,0)</f>
        <v>0</v>
      </c>
      <c r="BH121" s="95">
        <f>IF(N121="sníž. přenesená",J121,0)</f>
        <v>0</v>
      </c>
      <c r="BI121" s="95">
        <f>IF(N121="nulová",J121,0)</f>
        <v>0</v>
      </c>
      <c r="BJ121" s="14" t="s">
        <v>81</v>
      </c>
      <c r="BK121" s="95">
        <f>ROUND(I121*H121,2)</f>
        <v>0</v>
      </c>
      <c r="BL121" s="14" t="s">
        <v>123</v>
      </c>
      <c r="BM121" s="94" t="s">
        <v>129</v>
      </c>
    </row>
    <row r="122" spans="1:65" s="12" customFormat="1">
      <c r="A122" s="194"/>
      <c r="B122" s="195"/>
      <c r="C122" s="194"/>
      <c r="D122" s="196" t="s">
        <v>125</v>
      </c>
      <c r="E122" s="197" t="s">
        <v>1</v>
      </c>
      <c r="F122" s="198" t="s">
        <v>130</v>
      </c>
      <c r="G122" s="194"/>
      <c r="H122" s="199">
        <v>1</v>
      </c>
      <c r="I122" s="123"/>
      <c r="J122" s="194"/>
      <c r="K122" s="194"/>
      <c r="L122" s="96"/>
      <c r="M122" s="98"/>
      <c r="N122" s="99"/>
      <c r="O122" s="99"/>
      <c r="P122" s="99"/>
      <c r="Q122" s="99"/>
      <c r="R122" s="99"/>
      <c r="S122" s="99"/>
      <c r="T122" s="100"/>
      <c r="AT122" s="97" t="s">
        <v>125</v>
      </c>
      <c r="AU122" s="97" t="s">
        <v>83</v>
      </c>
      <c r="AV122" s="12" t="s">
        <v>83</v>
      </c>
      <c r="AW122" s="12" t="s">
        <v>30</v>
      </c>
      <c r="AX122" s="12" t="s">
        <v>81</v>
      </c>
      <c r="AY122" s="97" t="s">
        <v>119</v>
      </c>
    </row>
    <row r="123" spans="1:65" s="1" customFormat="1" ht="6.95" customHeight="1">
      <c r="A123" s="130"/>
      <c r="B123" s="156"/>
      <c r="C123" s="157"/>
      <c r="D123" s="157"/>
      <c r="E123" s="157"/>
      <c r="F123" s="157"/>
      <c r="G123" s="157"/>
      <c r="H123" s="157"/>
      <c r="I123" s="157"/>
      <c r="J123" s="157"/>
      <c r="K123" s="157"/>
      <c r="L123" s="23"/>
    </row>
  </sheetData>
  <sheetProtection password="CEC8" sheet="1" objects="1" scenarios="1"/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5"/>
  <sheetViews>
    <sheetView showGridLines="0" topLeftCell="A101" workbookViewId="0">
      <selection activeCell="I121" sqref="I121"/>
    </sheetView>
  </sheetViews>
  <sheetFormatPr defaultRowHeight="11.25"/>
  <cols>
    <col min="1" max="1" width="8.33203125" style="73" customWidth="1"/>
    <col min="2" max="2" width="1.6640625" style="73" customWidth="1"/>
    <col min="3" max="3" width="4.1640625" style="73" customWidth="1"/>
    <col min="4" max="4" width="4.33203125" style="73" customWidth="1"/>
    <col min="5" max="5" width="17.1640625" style="73" customWidth="1"/>
    <col min="6" max="6" width="50.83203125" style="73" customWidth="1"/>
    <col min="7" max="7" width="7" style="73" customWidth="1"/>
    <col min="8" max="8" width="11.5" style="73" customWidth="1"/>
    <col min="9" max="11" width="20.1640625" style="73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1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4" t="s">
        <v>89</v>
      </c>
    </row>
    <row r="3" spans="1:46" ht="6.95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83</v>
      </c>
    </row>
    <row r="4" spans="1:46" ht="24.95" customHeight="1">
      <c r="B4" s="127"/>
      <c r="D4" s="128" t="s">
        <v>96</v>
      </c>
      <c r="L4" s="17"/>
      <c r="M4" s="74" t="s">
        <v>10</v>
      </c>
      <c r="AT4" s="14" t="s">
        <v>3</v>
      </c>
    </row>
    <row r="5" spans="1:46" ht="6.95" customHeight="1">
      <c r="B5" s="127"/>
      <c r="L5" s="17"/>
    </row>
    <row r="6" spans="1:46" ht="12" customHeight="1">
      <c r="B6" s="127"/>
      <c r="D6" s="129" t="s">
        <v>14</v>
      </c>
      <c r="L6" s="17"/>
    </row>
    <row r="7" spans="1:46" ht="16.5" customHeight="1">
      <c r="B7" s="127"/>
      <c r="E7" s="236" t="str">
        <f>'Rekapitulace stavby'!K6</f>
        <v>Revitalizace sportovního areálu v Holicích</v>
      </c>
      <c r="F7" s="237"/>
      <c r="G7" s="237"/>
      <c r="H7" s="237"/>
      <c r="L7" s="17"/>
    </row>
    <row r="8" spans="1:46" s="1" customFormat="1" ht="12" customHeight="1">
      <c r="A8" s="130"/>
      <c r="B8" s="131"/>
      <c r="C8" s="130"/>
      <c r="D8" s="129" t="s">
        <v>97</v>
      </c>
      <c r="E8" s="130"/>
      <c r="F8" s="130"/>
      <c r="G8" s="130"/>
      <c r="H8" s="130"/>
      <c r="I8" s="130"/>
      <c r="J8" s="130"/>
      <c r="K8" s="130"/>
      <c r="L8" s="23"/>
    </row>
    <row r="9" spans="1:46" s="1" customFormat="1" ht="36.950000000000003" customHeight="1">
      <c r="A9" s="130"/>
      <c r="B9" s="131"/>
      <c r="C9" s="130"/>
      <c r="D9" s="130"/>
      <c r="E9" s="234" t="s">
        <v>198</v>
      </c>
      <c r="F9" s="235"/>
      <c r="G9" s="235"/>
      <c r="H9" s="235"/>
      <c r="I9" s="130"/>
      <c r="J9" s="130"/>
      <c r="K9" s="130"/>
      <c r="L9" s="23"/>
    </row>
    <row r="10" spans="1:46" s="1" customFormat="1">
      <c r="A10" s="130"/>
      <c r="B10" s="131"/>
      <c r="C10" s="130"/>
      <c r="D10" s="130"/>
      <c r="E10" s="130"/>
      <c r="F10" s="130"/>
      <c r="G10" s="130"/>
      <c r="H10" s="130"/>
      <c r="I10" s="130"/>
      <c r="J10" s="130"/>
      <c r="K10" s="130"/>
      <c r="L10" s="23"/>
    </row>
    <row r="11" spans="1:46" s="1" customFormat="1" ht="12" customHeight="1">
      <c r="A11" s="130"/>
      <c r="B11" s="131"/>
      <c r="C11" s="130"/>
      <c r="D11" s="129" t="s">
        <v>16</v>
      </c>
      <c r="E11" s="130"/>
      <c r="F11" s="132" t="s">
        <v>1</v>
      </c>
      <c r="G11" s="130"/>
      <c r="H11" s="130"/>
      <c r="I11" s="129" t="s">
        <v>17</v>
      </c>
      <c r="J11" s="132" t="s">
        <v>1</v>
      </c>
      <c r="K11" s="130"/>
      <c r="L11" s="23"/>
    </row>
    <row r="12" spans="1:46" s="1" customFormat="1" ht="12" customHeight="1">
      <c r="A12" s="130"/>
      <c r="B12" s="131"/>
      <c r="C12" s="130"/>
      <c r="D12" s="129" t="s">
        <v>18</v>
      </c>
      <c r="E12" s="130"/>
      <c r="F12" s="132" t="s">
        <v>19</v>
      </c>
      <c r="G12" s="130"/>
      <c r="H12" s="130"/>
      <c r="I12" s="129" t="s">
        <v>20</v>
      </c>
      <c r="J12" s="133" t="str">
        <f>'Rekapitulace stavby'!AN8</f>
        <v>21. 10. 2019</v>
      </c>
      <c r="K12" s="130"/>
      <c r="L12" s="23"/>
    </row>
    <row r="13" spans="1:46" s="1" customFormat="1" ht="10.9" customHeight="1">
      <c r="A13" s="130"/>
      <c r="B13" s="131"/>
      <c r="C13" s="130"/>
      <c r="D13" s="130"/>
      <c r="E13" s="130"/>
      <c r="F13" s="130"/>
      <c r="G13" s="130"/>
      <c r="H13" s="130"/>
      <c r="I13" s="130"/>
      <c r="J13" s="130"/>
      <c r="K13" s="130"/>
      <c r="L13" s="23"/>
    </row>
    <row r="14" spans="1:46" s="1" customFormat="1" ht="12" customHeight="1">
      <c r="A14" s="130"/>
      <c r="B14" s="131"/>
      <c r="C14" s="130"/>
      <c r="D14" s="129" t="s">
        <v>22</v>
      </c>
      <c r="E14" s="130"/>
      <c r="F14" s="130"/>
      <c r="G14" s="130"/>
      <c r="H14" s="130"/>
      <c r="I14" s="129" t="s">
        <v>23</v>
      </c>
      <c r="J14" s="132" t="s">
        <v>1</v>
      </c>
      <c r="K14" s="130"/>
      <c r="L14" s="23"/>
    </row>
    <row r="15" spans="1:46" s="1" customFormat="1" ht="18" customHeight="1">
      <c r="A15" s="130"/>
      <c r="B15" s="131"/>
      <c r="C15" s="130"/>
      <c r="D15" s="130"/>
      <c r="E15" s="132" t="s">
        <v>24</v>
      </c>
      <c r="F15" s="130"/>
      <c r="G15" s="130"/>
      <c r="H15" s="130"/>
      <c r="I15" s="129" t="s">
        <v>25</v>
      </c>
      <c r="J15" s="132" t="s">
        <v>1</v>
      </c>
      <c r="K15" s="130"/>
      <c r="L15" s="23"/>
    </row>
    <row r="16" spans="1:46" s="1" customFormat="1" ht="6.95" customHeight="1">
      <c r="A16" s="130"/>
      <c r="B16" s="131"/>
      <c r="C16" s="130"/>
      <c r="D16" s="130"/>
      <c r="E16" s="130"/>
      <c r="F16" s="130"/>
      <c r="G16" s="130"/>
      <c r="H16" s="130"/>
      <c r="I16" s="130"/>
      <c r="J16" s="130"/>
      <c r="K16" s="130"/>
      <c r="L16" s="23"/>
    </row>
    <row r="17" spans="1:12" s="1" customFormat="1" ht="12" customHeight="1">
      <c r="A17" s="130"/>
      <c r="B17" s="131"/>
      <c r="C17" s="130"/>
      <c r="D17" s="129" t="s">
        <v>26</v>
      </c>
      <c r="E17" s="130"/>
      <c r="F17" s="130"/>
      <c r="G17" s="130"/>
      <c r="H17" s="130"/>
      <c r="I17" s="129" t="s">
        <v>23</v>
      </c>
      <c r="J17" s="132" t="str">
        <f>'Rekapitulace stavby'!AN13</f>
        <v/>
      </c>
      <c r="K17" s="130"/>
      <c r="L17" s="23"/>
    </row>
    <row r="18" spans="1:12" s="1" customFormat="1" ht="18" customHeight="1">
      <c r="A18" s="130"/>
      <c r="B18" s="131"/>
      <c r="C18" s="130"/>
      <c r="D18" s="130"/>
      <c r="E18" s="238" t="str">
        <f>'Rekapitulace stavby'!E14</f>
        <v xml:space="preserve"> </v>
      </c>
      <c r="F18" s="238"/>
      <c r="G18" s="238"/>
      <c r="H18" s="238"/>
      <c r="I18" s="129" t="s">
        <v>25</v>
      </c>
      <c r="J18" s="132" t="str">
        <f>'Rekapitulace stavby'!AN14</f>
        <v/>
      </c>
      <c r="K18" s="130"/>
      <c r="L18" s="23"/>
    </row>
    <row r="19" spans="1:12" s="1" customFormat="1" ht="6.95" customHeight="1">
      <c r="A19" s="130"/>
      <c r="B19" s="131"/>
      <c r="C19" s="130"/>
      <c r="D19" s="130"/>
      <c r="E19" s="130"/>
      <c r="F19" s="130"/>
      <c r="G19" s="130"/>
      <c r="H19" s="130"/>
      <c r="I19" s="130"/>
      <c r="J19" s="130"/>
      <c r="K19" s="130"/>
      <c r="L19" s="23"/>
    </row>
    <row r="20" spans="1:12" s="1" customFormat="1" ht="12" customHeight="1">
      <c r="A20" s="130"/>
      <c r="B20" s="131"/>
      <c r="C20" s="130"/>
      <c r="D20" s="129" t="s">
        <v>28</v>
      </c>
      <c r="E20" s="130"/>
      <c r="F20" s="130"/>
      <c r="G20" s="130"/>
      <c r="H20" s="130"/>
      <c r="I20" s="129" t="s">
        <v>23</v>
      </c>
      <c r="J20" s="132" t="s">
        <v>1</v>
      </c>
      <c r="K20" s="130"/>
      <c r="L20" s="23"/>
    </row>
    <row r="21" spans="1:12" s="1" customFormat="1" ht="18" customHeight="1">
      <c r="A21" s="130"/>
      <c r="B21" s="131"/>
      <c r="C21" s="130"/>
      <c r="D21" s="130"/>
      <c r="E21" s="132" t="s">
        <v>29</v>
      </c>
      <c r="F21" s="130"/>
      <c r="G21" s="130"/>
      <c r="H21" s="130"/>
      <c r="I21" s="129" t="s">
        <v>25</v>
      </c>
      <c r="J21" s="132" t="s">
        <v>1</v>
      </c>
      <c r="K21" s="130"/>
      <c r="L21" s="23"/>
    </row>
    <row r="22" spans="1:12" s="1" customFormat="1" ht="6.95" customHeight="1">
      <c r="A22" s="130"/>
      <c r="B22" s="131"/>
      <c r="C22" s="130"/>
      <c r="D22" s="130"/>
      <c r="E22" s="130"/>
      <c r="F22" s="130"/>
      <c r="G22" s="130"/>
      <c r="H22" s="130"/>
      <c r="I22" s="130"/>
      <c r="J22" s="130"/>
      <c r="K22" s="130"/>
      <c r="L22" s="23"/>
    </row>
    <row r="23" spans="1:12" s="1" customFormat="1" ht="12" customHeight="1">
      <c r="A23" s="130"/>
      <c r="B23" s="131"/>
      <c r="C23" s="130"/>
      <c r="D23" s="129" t="s">
        <v>31</v>
      </c>
      <c r="E23" s="130"/>
      <c r="F23" s="130"/>
      <c r="G23" s="130"/>
      <c r="H23" s="130"/>
      <c r="I23" s="129" t="s">
        <v>23</v>
      </c>
      <c r="J23" s="132" t="str">
        <f>IF('Rekapitulace stavby'!AN19="","",'Rekapitulace stavby'!AN19)</f>
        <v/>
      </c>
      <c r="K23" s="130"/>
      <c r="L23" s="23"/>
    </row>
    <row r="24" spans="1:12" s="1" customFormat="1" ht="18" customHeight="1">
      <c r="A24" s="130"/>
      <c r="B24" s="131"/>
      <c r="C24" s="130"/>
      <c r="D24" s="130"/>
      <c r="E24" s="132" t="str">
        <f>IF('Rekapitulace stavby'!E20="","",'Rekapitulace stavby'!E20)</f>
        <v xml:space="preserve"> </v>
      </c>
      <c r="F24" s="130"/>
      <c r="G24" s="130"/>
      <c r="H24" s="130"/>
      <c r="I24" s="129" t="s">
        <v>25</v>
      </c>
      <c r="J24" s="132" t="str">
        <f>IF('Rekapitulace stavby'!AN20="","",'Rekapitulace stavby'!AN20)</f>
        <v/>
      </c>
      <c r="K24" s="130"/>
      <c r="L24" s="23"/>
    </row>
    <row r="25" spans="1:12" s="1" customFormat="1" ht="6.95" customHeight="1">
      <c r="A25" s="130"/>
      <c r="B25" s="131"/>
      <c r="C25" s="130"/>
      <c r="D25" s="130"/>
      <c r="E25" s="130"/>
      <c r="F25" s="130"/>
      <c r="G25" s="130"/>
      <c r="H25" s="130"/>
      <c r="I25" s="130"/>
      <c r="J25" s="130"/>
      <c r="K25" s="130"/>
      <c r="L25" s="23"/>
    </row>
    <row r="26" spans="1:12" s="1" customFormat="1" ht="12" customHeight="1">
      <c r="A26" s="130"/>
      <c r="B26" s="131"/>
      <c r="C26" s="130"/>
      <c r="D26" s="129" t="s">
        <v>32</v>
      </c>
      <c r="E26" s="130"/>
      <c r="F26" s="130"/>
      <c r="G26" s="130"/>
      <c r="H26" s="130"/>
      <c r="I26" s="130"/>
      <c r="J26" s="130"/>
      <c r="K26" s="130"/>
      <c r="L26" s="23"/>
    </row>
    <row r="27" spans="1:12" s="7" customFormat="1" ht="16.5" customHeight="1">
      <c r="A27" s="134"/>
      <c r="B27" s="135"/>
      <c r="C27" s="134"/>
      <c r="D27" s="134"/>
      <c r="E27" s="239" t="s">
        <v>1</v>
      </c>
      <c r="F27" s="239"/>
      <c r="G27" s="239"/>
      <c r="H27" s="239"/>
      <c r="I27" s="134"/>
      <c r="J27" s="134"/>
      <c r="K27" s="134"/>
      <c r="L27" s="75"/>
    </row>
    <row r="28" spans="1:12" s="1" customFormat="1" ht="6.95" customHeight="1">
      <c r="A28" s="130"/>
      <c r="B28" s="131"/>
      <c r="C28" s="130"/>
      <c r="D28" s="130"/>
      <c r="E28" s="130"/>
      <c r="F28" s="130"/>
      <c r="G28" s="130"/>
      <c r="H28" s="130"/>
      <c r="I28" s="130"/>
      <c r="J28" s="130"/>
      <c r="K28" s="130"/>
      <c r="L28" s="23"/>
    </row>
    <row r="29" spans="1:12" s="1" customFormat="1" ht="6.95" customHeight="1">
      <c r="A29" s="130"/>
      <c r="B29" s="131"/>
      <c r="C29" s="130"/>
      <c r="D29" s="136"/>
      <c r="E29" s="136"/>
      <c r="F29" s="136"/>
      <c r="G29" s="136"/>
      <c r="H29" s="136"/>
      <c r="I29" s="136"/>
      <c r="J29" s="136"/>
      <c r="K29" s="136"/>
      <c r="L29" s="23"/>
    </row>
    <row r="30" spans="1:12" s="1" customFormat="1" ht="25.35" customHeight="1">
      <c r="A30" s="130"/>
      <c r="B30" s="131"/>
      <c r="C30" s="130"/>
      <c r="D30" s="137" t="s">
        <v>33</v>
      </c>
      <c r="E30" s="130"/>
      <c r="F30" s="130"/>
      <c r="G30" s="130"/>
      <c r="H30" s="130"/>
      <c r="I30" s="130"/>
      <c r="J30" s="138">
        <f>ROUND(J118, 2)</f>
        <v>0</v>
      </c>
      <c r="K30" s="130"/>
      <c r="L30" s="23"/>
    </row>
    <row r="31" spans="1:12" s="1" customFormat="1" ht="6.95" customHeight="1">
      <c r="A31" s="130"/>
      <c r="B31" s="131"/>
      <c r="C31" s="130"/>
      <c r="D31" s="136"/>
      <c r="E31" s="136"/>
      <c r="F31" s="136"/>
      <c r="G31" s="136"/>
      <c r="H31" s="136"/>
      <c r="I31" s="136"/>
      <c r="J31" s="136"/>
      <c r="K31" s="136"/>
      <c r="L31" s="23"/>
    </row>
    <row r="32" spans="1:12" s="1" customFormat="1" ht="14.45" customHeight="1">
      <c r="A32" s="130"/>
      <c r="B32" s="131"/>
      <c r="C32" s="130"/>
      <c r="D32" s="130"/>
      <c r="E32" s="130"/>
      <c r="F32" s="139" t="s">
        <v>35</v>
      </c>
      <c r="G32" s="130"/>
      <c r="H32" s="130"/>
      <c r="I32" s="139" t="s">
        <v>34</v>
      </c>
      <c r="J32" s="139" t="s">
        <v>36</v>
      </c>
      <c r="K32" s="130"/>
      <c r="L32" s="23"/>
    </row>
    <row r="33" spans="1:12" s="1" customFormat="1" ht="14.45" customHeight="1">
      <c r="A33" s="130"/>
      <c r="B33" s="131"/>
      <c r="C33" s="130"/>
      <c r="D33" s="140" t="s">
        <v>37</v>
      </c>
      <c r="E33" s="129" t="s">
        <v>38</v>
      </c>
      <c r="F33" s="141">
        <f>ROUND((SUM(BE118:BE124)),  2)</f>
        <v>0</v>
      </c>
      <c r="G33" s="130"/>
      <c r="H33" s="130"/>
      <c r="I33" s="142">
        <v>0.21</v>
      </c>
      <c r="J33" s="141">
        <f>ROUND(((SUM(BE118:BE124))*I33),  2)</f>
        <v>0</v>
      </c>
      <c r="K33" s="130"/>
      <c r="L33" s="23"/>
    </row>
    <row r="34" spans="1:12" s="1" customFormat="1" ht="14.45" customHeight="1">
      <c r="A34" s="130"/>
      <c r="B34" s="131"/>
      <c r="C34" s="130"/>
      <c r="D34" s="130"/>
      <c r="E34" s="129" t="s">
        <v>39</v>
      </c>
      <c r="F34" s="141">
        <f>ROUND((SUM(BF118:BF124)),  2)</f>
        <v>0</v>
      </c>
      <c r="G34" s="130"/>
      <c r="H34" s="130"/>
      <c r="I34" s="142">
        <v>0.15</v>
      </c>
      <c r="J34" s="141">
        <f>ROUND(((SUM(BF118:BF124))*I34),  2)</f>
        <v>0</v>
      </c>
      <c r="K34" s="130"/>
      <c r="L34" s="23"/>
    </row>
    <row r="35" spans="1:12" s="1" customFormat="1" ht="14.45" hidden="1" customHeight="1">
      <c r="A35" s="130"/>
      <c r="B35" s="131"/>
      <c r="C35" s="130"/>
      <c r="D35" s="130"/>
      <c r="E35" s="129" t="s">
        <v>40</v>
      </c>
      <c r="F35" s="141">
        <f>ROUND((SUM(BG118:BG124)),  2)</f>
        <v>0</v>
      </c>
      <c r="G35" s="130"/>
      <c r="H35" s="130"/>
      <c r="I35" s="142">
        <v>0.21</v>
      </c>
      <c r="J35" s="141">
        <f>0</f>
        <v>0</v>
      </c>
      <c r="K35" s="130"/>
      <c r="L35" s="23"/>
    </row>
    <row r="36" spans="1:12" s="1" customFormat="1" ht="14.45" hidden="1" customHeight="1">
      <c r="A36" s="130"/>
      <c r="B36" s="131"/>
      <c r="C36" s="130"/>
      <c r="D36" s="130"/>
      <c r="E36" s="129" t="s">
        <v>41</v>
      </c>
      <c r="F36" s="141">
        <f>ROUND((SUM(BH118:BH124)),  2)</f>
        <v>0</v>
      </c>
      <c r="G36" s="130"/>
      <c r="H36" s="130"/>
      <c r="I36" s="142">
        <v>0.15</v>
      </c>
      <c r="J36" s="141">
        <f>0</f>
        <v>0</v>
      </c>
      <c r="K36" s="130"/>
      <c r="L36" s="23"/>
    </row>
    <row r="37" spans="1:12" s="1" customFormat="1" ht="14.45" hidden="1" customHeight="1">
      <c r="A37" s="130"/>
      <c r="B37" s="131"/>
      <c r="C37" s="130"/>
      <c r="D37" s="130"/>
      <c r="E37" s="129" t="s">
        <v>42</v>
      </c>
      <c r="F37" s="141">
        <f>ROUND((SUM(BI118:BI124)),  2)</f>
        <v>0</v>
      </c>
      <c r="G37" s="130"/>
      <c r="H37" s="130"/>
      <c r="I37" s="142">
        <v>0</v>
      </c>
      <c r="J37" s="141">
        <f>0</f>
        <v>0</v>
      </c>
      <c r="K37" s="130"/>
      <c r="L37" s="23"/>
    </row>
    <row r="38" spans="1:12" s="1" customFormat="1" ht="6.95" customHeight="1">
      <c r="A38" s="130"/>
      <c r="B38" s="131"/>
      <c r="C38" s="130"/>
      <c r="D38" s="130"/>
      <c r="E38" s="130"/>
      <c r="F38" s="130"/>
      <c r="G38" s="130"/>
      <c r="H38" s="130"/>
      <c r="I38" s="130"/>
      <c r="J38" s="130"/>
      <c r="K38" s="130"/>
      <c r="L38" s="23"/>
    </row>
    <row r="39" spans="1:12" s="1" customFormat="1" ht="25.35" customHeight="1">
      <c r="A39" s="130"/>
      <c r="B39" s="13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5"/>
      <c r="J39" s="148">
        <f>SUM(J30:J37)</f>
        <v>0</v>
      </c>
      <c r="K39" s="149"/>
      <c r="L39" s="23"/>
    </row>
    <row r="40" spans="1:12" s="1" customFormat="1" ht="14.45" customHeight="1">
      <c r="A40" s="130"/>
      <c r="B40" s="131"/>
      <c r="C40" s="130"/>
      <c r="D40" s="130"/>
      <c r="E40" s="130"/>
      <c r="F40" s="130"/>
      <c r="G40" s="130"/>
      <c r="H40" s="130"/>
      <c r="I40" s="130"/>
      <c r="J40" s="130"/>
      <c r="K40" s="130"/>
      <c r="L40" s="23"/>
    </row>
    <row r="41" spans="1:12" ht="14.45" customHeight="1">
      <c r="B41" s="127"/>
      <c r="L41" s="17"/>
    </row>
    <row r="42" spans="1:12" ht="14.45" customHeight="1">
      <c r="B42" s="127"/>
      <c r="L42" s="17"/>
    </row>
    <row r="43" spans="1:12" ht="14.45" customHeight="1">
      <c r="B43" s="127"/>
      <c r="L43" s="17"/>
    </row>
    <row r="44" spans="1:12" ht="14.45" customHeight="1">
      <c r="B44" s="127"/>
      <c r="L44" s="17"/>
    </row>
    <row r="45" spans="1:12" ht="14.45" customHeight="1">
      <c r="B45" s="127"/>
      <c r="L45" s="17"/>
    </row>
    <row r="46" spans="1:12" ht="14.45" customHeight="1">
      <c r="B46" s="127"/>
      <c r="L46" s="17"/>
    </row>
    <row r="47" spans="1:12" ht="14.45" customHeight="1">
      <c r="B47" s="127"/>
      <c r="L47" s="17"/>
    </row>
    <row r="48" spans="1:12" ht="14.45" customHeight="1">
      <c r="B48" s="127"/>
      <c r="L48" s="17"/>
    </row>
    <row r="49" spans="1:12" ht="14.45" customHeight="1">
      <c r="B49" s="127"/>
      <c r="L49" s="17"/>
    </row>
    <row r="50" spans="1:12" s="1" customFormat="1" ht="14.45" customHeight="1">
      <c r="A50" s="130"/>
      <c r="B50" s="131"/>
      <c r="C50" s="130"/>
      <c r="D50" s="150" t="s">
        <v>46</v>
      </c>
      <c r="E50" s="151"/>
      <c r="F50" s="151"/>
      <c r="G50" s="150" t="s">
        <v>47</v>
      </c>
      <c r="H50" s="151"/>
      <c r="I50" s="151"/>
      <c r="J50" s="151"/>
      <c r="K50" s="151"/>
      <c r="L50" s="23"/>
    </row>
    <row r="51" spans="1:12">
      <c r="B51" s="127"/>
      <c r="L51" s="17"/>
    </row>
    <row r="52" spans="1:12">
      <c r="B52" s="127"/>
      <c r="L52" s="17"/>
    </row>
    <row r="53" spans="1:12">
      <c r="B53" s="127"/>
      <c r="L53" s="17"/>
    </row>
    <row r="54" spans="1:12">
      <c r="B54" s="127"/>
      <c r="L54" s="17"/>
    </row>
    <row r="55" spans="1:12">
      <c r="B55" s="127"/>
      <c r="L55" s="17"/>
    </row>
    <row r="56" spans="1:12">
      <c r="B56" s="127"/>
      <c r="L56" s="17"/>
    </row>
    <row r="57" spans="1:12">
      <c r="B57" s="127"/>
      <c r="L57" s="17"/>
    </row>
    <row r="58" spans="1:12">
      <c r="B58" s="127"/>
      <c r="L58" s="17"/>
    </row>
    <row r="59" spans="1:12">
      <c r="B59" s="127"/>
      <c r="L59" s="17"/>
    </row>
    <row r="60" spans="1:12">
      <c r="B60" s="127"/>
      <c r="L60" s="17"/>
    </row>
    <row r="61" spans="1:12" s="1" customFormat="1" ht="12.75">
      <c r="A61" s="130"/>
      <c r="B61" s="131"/>
      <c r="C61" s="130"/>
      <c r="D61" s="152" t="s">
        <v>48</v>
      </c>
      <c r="E61" s="153"/>
      <c r="F61" s="154" t="s">
        <v>49</v>
      </c>
      <c r="G61" s="152" t="s">
        <v>48</v>
      </c>
      <c r="H61" s="153"/>
      <c r="I61" s="153"/>
      <c r="J61" s="155" t="s">
        <v>49</v>
      </c>
      <c r="K61" s="153"/>
      <c r="L61" s="23"/>
    </row>
    <row r="62" spans="1:12">
      <c r="B62" s="127"/>
      <c r="L62" s="17"/>
    </row>
    <row r="63" spans="1:12">
      <c r="B63" s="127"/>
      <c r="L63" s="17"/>
    </row>
    <row r="64" spans="1:12">
      <c r="B64" s="127"/>
      <c r="L64" s="17"/>
    </row>
    <row r="65" spans="1:12" s="1" customFormat="1" ht="12.75">
      <c r="A65" s="130"/>
      <c r="B65" s="131"/>
      <c r="C65" s="130"/>
      <c r="D65" s="150" t="s">
        <v>50</v>
      </c>
      <c r="E65" s="151"/>
      <c r="F65" s="151"/>
      <c r="G65" s="150" t="s">
        <v>51</v>
      </c>
      <c r="H65" s="151"/>
      <c r="I65" s="151"/>
      <c r="J65" s="151"/>
      <c r="K65" s="151"/>
      <c r="L65" s="23"/>
    </row>
    <row r="66" spans="1:12">
      <c r="B66" s="127"/>
      <c r="L66" s="17"/>
    </row>
    <row r="67" spans="1:12">
      <c r="B67" s="127"/>
      <c r="L67" s="17"/>
    </row>
    <row r="68" spans="1:12">
      <c r="B68" s="127"/>
      <c r="L68" s="17"/>
    </row>
    <row r="69" spans="1:12">
      <c r="B69" s="127"/>
      <c r="L69" s="17"/>
    </row>
    <row r="70" spans="1:12">
      <c r="B70" s="127"/>
      <c r="L70" s="17"/>
    </row>
    <row r="71" spans="1:12">
      <c r="B71" s="127"/>
      <c r="L71" s="17"/>
    </row>
    <row r="72" spans="1:12">
      <c r="B72" s="127"/>
      <c r="L72" s="17"/>
    </row>
    <row r="73" spans="1:12">
      <c r="B73" s="127"/>
      <c r="L73" s="17"/>
    </row>
    <row r="74" spans="1:12">
      <c r="B74" s="127"/>
      <c r="L74" s="17"/>
    </row>
    <row r="75" spans="1:12">
      <c r="B75" s="127"/>
      <c r="L75" s="17"/>
    </row>
    <row r="76" spans="1:12" s="1" customFormat="1" ht="12.75">
      <c r="A76" s="130"/>
      <c r="B76" s="131"/>
      <c r="C76" s="130"/>
      <c r="D76" s="152" t="s">
        <v>48</v>
      </c>
      <c r="E76" s="153"/>
      <c r="F76" s="154" t="s">
        <v>49</v>
      </c>
      <c r="G76" s="152" t="s">
        <v>48</v>
      </c>
      <c r="H76" s="153"/>
      <c r="I76" s="153"/>
      <c r="J76" s="155" t="s">
        <v>49</v>
      </c>
      <c r="K76" s="153"/>
      <c r="L76" s="23"/>
    </row>
    <row r="77" spans="1:12" s="1" customFormat="1" ht="14.45" customHeight="1">
      <c r="A77" s="130"/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23"/>
    </row>
    <row r="81" spans="1:47" s="1" customFormat="1" ht="6.95" customHeight="1">
      <c r="A81" s="130"/>
      <c r="B81" s="158"/>
      <c r="C81" s="159"/>
      <c r="D81" s="159"/>
      <c r="E81" s="159"/>
      <c r="F81" s="159"/>
      <c r="G81" s="159"/>
      <c r="H81" s="159"/>
      <c r="I81" s="159"/>
      <c r="J81" s="159"/>
      <c r="K81" s="159"/>
      <c r="L81" s="23"/>
    </row>
    <row r="82" spans="1:47" s="1" customFormat="1" ht="24.95" customHeight="1">
      <c r="A82" s="130"/>
      <c r="B82" s="131"/>
      <c r="C82" s="128" t="s">
        <v>98</v>
      </c>
      <c r="D82" s="130"/>
      <c r="E82" s="130"/>
      <c r="F82" s="130"/>
      <c r="G82" s="130"/>
      <c r="H82" s="130"/>
      <c r="I82" s="130"/>
      <c r="J82" s="130"/>
      <c r="K82" s="130"/>
      <c r="L82" s="23"/>
    </row>
    <row r="83" spans="1:47" s="1" customFormat="1" ht="6.95" customHeight="1">
      <c r="A83" s="130"/>
      <c r="B83" s="131"/>
      <c r="C83" s="130"/>
      <c r="D83" s="130"/>
      <c r="E83" s="130"/>
      <c r="F83" s="130"/>
      <c r="G83" s="130"/>
      <c r="H83" s="130"/>
      <c r="I83" s="130"/>
      <c r="J83" s="130"/>
      <c r="K83" s="130"/>
      <c r="L83" s="23"/>
    </row>
    <row r="84" spans="1:47" s="1" customFormat="1" ht="12" customHeight="1">
      <c r="A84" s="130"/>
      <c r="B84" s="131"/>
      <c r="C84" s="129" t="s">
        <v>14</v>
      </c>
      <c r="D84" s="130"/>
      <c r="E84" s="130"/>
      <c r="F84" s="130"/>
      <c r="G84" s="130"/>
      <c r="H84" s="130"/>
      <c r="I84" s="130"/>
      <c r="J84" s="130"/>
      <c r="K84" s="130"/>
      <c r="L84" s="23"/>
    </row>
    <row r="85" spans="1:47" s="1" customFormat="1" ht="16.5" customHeight="1">
      <c r="A85" s="130"/>
      <c r="B85" s="131"/>
      <c r="C85" s="130"/>
      <c r="D85" s="130"/>
      <c r="E85" s="236" t="str">
        <f>E7</f>
        <v>Revitalizace sportovního areálu v Holicích</v>
      </c>
      <c r="F85" s="237"/>
      <c r="G85" s="237"/>
      <c r="H85" s="237"/>
      <c r="I85" s="130"/>
      <c r="J85" s="130"/>
      <c r="K85" s="130"/>
      <c r="L85" s="23"/>
    </row>
    <row r="86" spans="1:47" s="1" customFormat="1" ht="12" customHeight="1">
      <c r="A86" s="130"/>
      <c r="B86" s="131"/>
      <c r="C86" s="129" t="s">
        <v>97</v>
      </c>
      <c r="D86" s="130"/>
      <c r="E86" s="130"/>
      <c r="F86" s="130"/>
      <c r="G86" s="130"/>
      <c r="H86" s="130"/>
      <c r="I86" s="130"/>
      <c r="J86" s="130"/>
      <c r="K86" s="130"/>
      <c r="L86" s="23"/>
    </row>
    <row r="87" spans="1:47" s="1" customFormat="1" ht="16.5" customHeight="1">
      <c r="A87" s="130"/>
      <c r="B87" s="131"/>
      <c r="C87" s="130"/>
      <c r="D87" s="130"/>
      <c r="E87" s="234" t="str">
        <f>E9</f>
        <v>03 - IO 19 Distribuční rozvody NN</v>
      </c>
      <c r="F87" s="235"/>
      <c r="G87" s="235"/>
      <c r="H87" s="235"/>
      <c r="I87" s="130"/>
      <c r="J87" s="130"/>
      <c r="K87" s="130"/>
      <c r="L87" s="23"/>
    </row>
    <row r="88" spans="1:47" s="1" customFormat="1" ht="6.95" customHeight="1">
      <c r="A88" s="130"/>
      <c r="B88" s="131"/>
      <c r="C88" s="130"/>
      <c r="D88" s="130"/>
      <c r="E88" s="130"/>
      <c r="F88" s="130"/>
      <c r="G88" s="130"/>
      <c r="H88" s="130"/>
      <c r="I88" s="130"/>
      <c r="J88" s="130"/>
      <c r="K88" s="130"/>
      <c r="L88" s="23"/>
    </row>
    <row r="89" spans="1:47" s="1" customFormat="1" ht="12" customHeight="1">
      <c r="A89" s="130"/>
      <c r="B89" s="131"/>
      <c r="C89" s="129" t="s">
        <v>18</v>
      </c>
      <c r="D89" s="130"/>
      <c r="E89" s="130"/>
      <c r="F89" s="132" t="str">
        <f>F12</f>
        <v>Holice</v>
      </c>
      <c r="G89" s="130"/>
      <c r="H89" s="130"/>
      <c r="I89" s="129" t="s">
        <v>20</v>
      </c>
      <c r="J89" s="133" t="str">
        <f>IF(J12="","",J12)</f>
        <v>21. 10. 2019</v>
      </c>
      <c r="K89" s="130"/>
      <c r="L89" s="23"/>
    </row>
    <row r="90" spans="1:47" s="1" customFormat="1" ht="6.95" customHeight="1">
      <c r="A90" s="130"/>
      <c r="B90" s="131"/>
      <c r="C90" s="130"/>
      <c r="D90" s="130"/>
      <c r="E90" s="130"/>
      <c r="F90" s="130"/>
      <c r="G90" s="130"/>
      <c r="H90" s="130"/>
      <c r="I90" s="130"/>
      <c r="J90" s="130"/>
      <c r="K90" s="130"/>
      <c r="L90" s="23"/>
    </row>
    <row r="91" spans="1:47" s="1" customFormat="1" ht="43.15" customHeight="1">
      <c r="A91" s="130"/>
      <c r="B91" s="131"/>
      <c r="C91" s="129" t="s">
        <v>22</v>
      </c>
      <c r="D91" s="130"/>
      <c r="E91" s="130"/>
      <c r="F91" s="132" t="str">
        <f>E15</f>
        <v>Město Holice, Holubova 1, 534 14  Holice</v>
      </c>
      <c r="G91" s="130"/>
      <c r="H91" s="130"/>
      <c r="I91" s="129" t="s">
        <v>28</v>
      </c>
      <c r="J91" s="160" t="str">
        <f>E21</f>
        <v>ADONIS PROJEKT spol. s r.o., Hradec Králové</v>
      </c>
      <c r="K91" s="130"/>
      <c r="L91" s="23"/>
    </row>
    <row r="92" spans="1:47" s="1" customFormat="1" ht="15.2" customHeight="1">
      <c r="A92" s="130"/>
      <c r="B92" s="131"/>
      <c r="C92" s="129" t="s">
        <v>26</v>
      </c>
      <c r="D92" s="130"/>
      <c r="E92" s="130"/>
      <c r="F92" s="132" t="str">
        <f>IF(E18="","",E18)</f>
        <v xml:space="preserve"> </v>
      </c>
      <c r="G92" s="130"/>
      <c r="H92" s="130"/>
      <c r="I92" s="129" t="s">
        <v>31</v>
      </c>
      <c r="J92" s="160" t="str">
        <f>E24</f>
        <v xml:space="preserve"> </v>
      </c>
      <c r="K92" s="130"/>
      <c r="L92" s="23"/>
    </row>
    <row r="93" spans="1:47" s="1" customFormat="1" ht="10.35" customHeight="1">
      <c r="A93" s="130"/>
      <c r="B93" s="131"/>
      <c r="C93" s="130"/>
      <c r="D93" s="130"/>
      <c r="E93" s="130"/>
      <c r="F93" s="130"/>
      <c r="G93" s="130"/>
      <c r="H93" s="130"/>
      <c r="I93" s="130"/>
      <c r="J93" s="130"/>
      <c r="K93" s="130"/>
      <c r="L93" s="23"/>
    </row>
    <row r="94" spans="1:47" s="1" customFormat="1" ht="29.25" customHeight="1">
      <c r="A94" s="130"/>
      <c r="B94" s="131"/>
      <c r="C94" s="161" t="s">
        <v>99</v>
      </c>
      <c r="D94" s="143"/>
      <c r="E94" s="143"/>
      <c r="F94" s="143"/>
      <c r="G94" s="143"/>
      <c r="H94" s="143"/>
      <c r="I94" s="143"/>
      <c r="J94" s="162" t="s">
        <v>100</v>
      </c>
      <c r="K94" s="143"/>
      <c r="L94" s="23"/>
    </row>
    <row r="95" spans="1:47" s="1" customFormat="1" ht="10.35" customHeight="1">
      <c r="A95" s="130"/>
      <c r="B95" s="131"/>
      <c r="C95" s="130"/>
      <c r="D95" s="130"/>
      <c r="E95" s="130"/>
      <c r="F95" s="130"/>
      <c r="G95" s="130"/>
      <c r="H95" s="130"/>
      <c r="I95" s="130"/>
      <c r="J95" s="130"/>
      <c r="K95" s="130"/>
      <c r="L95" s="23"/>
    </row>
    <row r="96" spans="1:47" s="1" customFormat="1" ht="22.9" customHeight="1">
      <c r="A96" s="130"/>
      <c r="B96" s="131"/>
      <c r="C96" s="163" t="s">
        <v>101</v>
      </c>
      <c r="D96" s="130"/>
      <c r="E96" s="130"/>
      <c r="F96" s="130"/>
      <c r="G96" s="130"/>
      <c r="H96" s="130"/>
      <c r="I96" s="130"/>
      <c r="J96" s="138">
        <f>J118</f>
        <v>0</v>
      </c>
      <c r="K96" s="130"/>
      <c r="L96" s="23"/>
      <c r="AU96" s="14" t="s">
        <v>102</v>
      </c>
    </row>
    <row r="97" spans="1:12" s="8" customFormat="1" ht="24.95" customHeight="1">
      <c r="A97" s="164"/>
      <c r="B97" s="165"/>
      <c r="C97" s="164"/>
      <c r="D97" s="166" t="s">
        <v>103</v>
      </c>
      <c r="E97" s="167"/>
      <c r="F97" s="167"/>
      <c r="G97" s="167"/>
      <c r="H97" s="167"/>
      <c r="I97" s="167"/>
      <c r="J97" s="168">
        <f>J119</f>
        <v>0</v>
      </c>
      <c r="K97" s="164"/>
      <c r="L97" s="76"/>
    </row>
    <row r="98" spans="1:12" s="9" customFormat="1" ht="19.899999999999999" customHeight="1">
      <c r="A98" s="169"/>
      <c r="B98" s="170"/>
      <c r="C98" s="169"/>
      <c r="D98" s="171" t="s">
        <v>131</v>
      </c>
      <c r="E98" s="172"/>
      <c r="F98" s="172"/>
      <c r="G98" s="172"/>
      <c r="H98" s="172"/>
      <c r="I98" s="172"/>
      <c r="J98" s="173">
        <f>J120</f>
        <v>0</v>
      </c>
      <c r="K98" s="169"/>
      <c r="L98" s="77"/>
    </row>
    <row r="99" spans="1:12" s="1" customFormat="1" ht="21.75" customHeight="1">
      <c r="A99" s="130"/>
      <c r="B99" s="131"/>
      <c r="C99" s="130"/>
      <c r="D99" s="130"/>
      <c r="E99" s="130"/>
      <c r="F99" s="130"/>
      <c r="G99" s="130"/>
      <c r="H99" s="130"/>
      <c r="I99" s="130"/>
      <c r="J99" s="130"/>
      <c r="K99" s="130"/>
      <c r="L99" s="23"/>
    </row>
    <row r="100" spans="1:12" s="1" customFormat="1" ht="6.95" customHeight="1">
      <c r="A100" s="130"/>
      <c r="B100" s="156"/>
      <c r="C100" s="157"/>
      <c r="D100" s="157"/>
      <c r="E100" s="157"/>
      <c r="F100" s="157"/>
      <c r="G100" s="157"/>
      <c r="H100" s="157"/>
      <c r="I100" s="157"/>
      <c r="J100" s="157"/>
      <c r="K100" s="157"/>
      <c r="L100" s="23"/>
    </row>
    <row r="104" spans="1:12" s="1" customFormat="1" ht="6.95" customHeight="1">
      <c r="A104" s="130"/>
      <c r="B104" s="158"/>
      <c r="C104" s="159"/>
      <c r="D104" s="159"/>
      <c r="E104" s="159"/>
      <c r="F104" s="159"/>
      <c r="G104" s="159"/>
      <c r="H104" s="159"/>
      <c r="I104" s="159"/>
      <c r="J104" s="159"/>
      <c r="K104" s="159"/>
      <c r="L104" s="23"/>
    </row>
    <row r="105" spans="1:12" s="1" customFormat="1" ht="24.95" customHeight="1">
      <c r="A105" s="130"/>
      <c r="B105" s="131"/>
      <c r="C105" s="128" t="s">
        <v>105</v>
      </c>
      <c r="D105" s="130"/>
      <c r="E105" s="130"/>
      <c r="F105" s="130"/>
      <c r="G105" s="130"/>
      <c r="H105" s="130"/>
      <c r="I105" s="130"/>
      <c r="J105" s="130"/>
      <c r="K105" s="130"/>
      <c r="L105" s="23"/>
    </row>
    <row r="106" spans="1:12" s="1" customFormat="1" ht="6.95" customHeight="1">
      <c r="A106" s="130"/>
      <c r="B106" s="131"/>
      <c r="C106" s="130"/>
      <c r="D106" s="130"/>
      <c r="E106" s="130"/>
      <c r="F106" s="130"/>
      <c r="G106" s="130"/>
      <c r="H106" s="130"/>
      <c r="I106" s="130"/>
      <c r="J106" s="130"/>
      <c r="K106" s="130"/>
      <c r="L106" s="23"/>
    </row>
    <row r="107" spans="1:12" s="1" customFormat="1" ht="12" customHeight="1">
      <c r="A107" s="130"/>
      <c r="B107" s="131"/>
      <c r="C107" s="129" t="s">
        <v>14</v>
      </c>
      <c r="D107" s="130"/>
      <c r="E107" s="130"/>
      <c r="F107" s="130"/>
      <c r="G107" s="130"/>
      <c r="H107" s="130"/>
      <c r="I107" s="130"/>
      <c r="J107" s="130"/>
      <c r="K107" s="130"/>
      <c r="L107" s="23"/>
    </row>
    <row r="108" spans="1:12" s="1" customFormat="1" ht="16.5" customHeight="1">
      <c r="A108" s="130"/>
      <c r="B108" s="131"/>
      <c r="C108" s="130"/>
      <c r="D108" s="130"/>
      <c r="E108" s="236" t="str">
        <f>E7</f>
        <v>Revitalizace sportovního areálu v Holicích</v>
      </c>
      <c r="F108" s="237"/>
      <c r="G108" s="237"/>
      <c r="H108" s="237"/>
      <c r="I108" s="130"/>
      <c r="J108" s="130"/>
      <c r="K108" s="130"/>
      <c r="L108" s="23"/>
    </row>
    <row r="109" spans="1:12" s="1" customFormat="1" ht="12" customHeight="1">
      <c r="A109" s="130"/>
      <c r="B109" s="131"/>
      <c r="C109" s="129" t="s">
        <v>97</v>
      </c>
      <c r="D109" s="130"/>
      <c r="E109" s="130"/>
      <c r="F109" s="130"/>
      <c r="G109" s="130"/>
      <c r="H109" s="130"/>
      <c r="I109" s="130"/>
      <c r="J109" s="130"/>
      <c r="K109" s="130"/>
      <c r="L109" s="23"/>
    </row>
    <row r="110" spans="1:12" s="1" customFormat="1" ht="16.5" customHeight="1">
      <c r="A110" s="130"/>
      <c r="B110" s="131"/>
      <c r="C110" s="130"/>
      <c r="D110" s="130"/>
      <c r="E110" s="234" t="str">
        <f>E9</f>
        <v>03 - IO 19 Distribuční rozvody NN</v>
      </c>
      <c r="F110" s="235"/>
      <c r="G110" s="235"/>
      <c r="H110" s="235"/>
      <c r="I110" s="130"/>
      <c r="J110" s="130"/>
      <c r="K110" s="130"/>
      <c r="L110" s="23"/>
    </row>
    <row r="111" spans="1:12" s="1" customFormat="1" ht="6.95" customHeight="1">
      <c r="A111" s="130"/>
      <c r="B111" s="131"/>
      <c r="C111" s="130"/>
      <c r="D111" s="130"/>
      <c r="E111" s="130"/>
      <c r="F111" s="130"/>
      <c r="G111" s="130"/>
      <c r="H111" s="130"/>
      <c r="I111" s="130"/>
      <c r="J111" s="130"/>
      <c r="K111" s="130"/>
      <c r="L111" s="23"/>
    </row>
    <row r="112" spans="1:12" s="1" customFormat="1" ht="12" customHeight="1">
      <c r="A112" s="130"/>
      <c r="B112" s="131"/>
      <c r="C112" s="129" t="s">
        <v>18</v>
      </c>
      <c r="D112" s="130"/>
      <c r="E112" s="130"/>
      <c r="F112" s="132" t="str">
        <f>F12</f>
        <v>Holice</v>
      </c>
      <c r="G112" s="130"/>
      <c r="H112" s="130"/>
      <c r="I112" s="129" t="s">
        <v>20</v>
      </c>
      <c r="J112" s="133" t="str">
        <f>IF(J12="","",J12)</f>
        <v>21. 10. 2019</v>
      </c>
      <c r="K112" s="130"/>
      <c r="L112" s="23"/>
    </row>
    <row r="113" spans="1:65" s="1" customFormat="1" ht="6.95" customHeight="1">
      <c r="A113" s="130"/>
      <c r="B113" s="131"/>
      <c r="C113" s="130"/>
      <c r="D113" s="130"/>
      <c r="E113" s="130"/>
      <c r="F113" s="130"/>
      <c r="G113" s="130"/>
      <c r="H113" s="130"/>
      <c r="I113" s="130"/>
      <c r="J113" s="130"/>
      <c r="K113" s="130"/>
      <c r="L113" s="23"/>
    </row>
    <row r="114" spans="1:65" s="1" customFormat="1" ht="43.15" customHeight="1">
      <c r="A114" s="130"/>
      <c r="B114" s="131"/>
      <c r="C114" s="129" t="s">
        <v>22</v>
      </c>
      <c r="D114" s="130"/>
      <c r="E114" s="130"/>
      <c r="F114" s="132" t="str">
        <f>E15</f>
        <v>Město Holice, Holubova 1, 534 14  Holice</v>
      </c>
      <c r="G114" s="130"/>
      <c r="H114" s="130"/>
      <c r="I114" s="129" t="s">
        <v>28</v>
      </c>
      <c r="J114" s="160" t="str">
        <f>E21</f>
        <v>ADONIS PROJEKT spol. s r.o., Hradec Králové</v>
      </c>
      <c r="K114" s="130"/>
      <c r="L114" s="23"/>
    </row>
    <row r="115" spans="1:65" s="1" customFormat="1" ht="15.2" customHeight="1">
      <c r="A115" s="130"/>
      <c r="B115" s="131"/>
      <c r="C115" s="129" t="s">
        <v>26</v>
      </c>
      <c r="D115" s="130"/>
      <c r="E115" s="130"/>
      <c r="F115" s="132" t="str">
        <f>IF(E18="","",E18)</f>
        <v xml:space="preserve"> </v>
      </c>
      <c r="G115" s="130"/>
      <c r="H115" s="130"/>
      <c r="I115" s="129" t="s">
        <v>31</v>
      </c>
      <c r="J115" s="160" t="str">
        <f>E24</f>
        <v xml:space="preserve"> </v>
      </c>
      <c r="K115" s="130"/>
      <c r="L115" s="23"/>
    </row>
    <row r="116" spans="1:65" s="1" customFormat="1" ht="10.35" customHeight="1">
      <c r="A116" s="130"/>
      <c r="B116" s="131"/>
      <c r="C116" s="130"/>
      <c r="D116" s="130"/>
      <c r="E116" s="130"/>
      <c r="F116" s="130"/>
      <c r="G116" s="130"/>
      <c r="H116" s="130"/>
      <c r="I116" s="130"/>
      <c r="J116" s="130"/>
      <c r="K116" s="130"/>
      <c r="L116" s="23"/>
    </row>
    <row r="117" spans="1:65" s="10" customFormat="1" ht="29.25" customHeight="1">
      <c r="A117" s="174"/>
      <c r="B117" s="175"/>
      <c r="C117" s="176" t="s">
        <v>106</v>
      </c>
      <c r="D117" s="177" t="s">
        <v>58</v>
      </c>
      <c r="E117" s="177" t="s">
        <v>54</v>
      </c>
      <c r="F117" s="177" t="s">
        <v>55</v>
      </c>
      <c r="G117" s="177" t="s">
        <v>107</v>
      </c>
      <c r="H117" s="177" t="s">
        <v>108</v>
      </c>
      <c r="I117" s="177" t="s">
        <v>109</v>
      </c>
      <c r="J117" s="177" t="s">
        <v>100</v>
      </c>
      <c r="K117" s="178" t="s">
        <v>110</v>
      </c>
      <c r="L117" s="78"/>
      <c r="M117" s="46" t="s">
        <v>1</v>
      </c>
      <c r="N117" s="47" t="s">
        <v>37</v>
      </c>
      <c r="O117" s="47" t="s">
        <v>111</v>
      </c>
      <c r="P117" s="47" t="s">
        <v>112</v>
      </c>
      <c r="Q117" s="47" t="s">
        <v>113</v>
      </c>
      <c r="R117" s="47" t="s">
        <v>114</v>
      </c>
      <c r="S117" s="47" t="s">
        <v>115</v>
      </c>
      <c r="T117" s="48" t="s">
        <v>116</v>
      </c>
    </row>
    <row r="118" spans="1:65" s="1" customFormat="1" ht="22.9" customHeight="1">
      <c r="A118" s="130"/>
      <c r="B118" s="131"/>
      <c r="C118" s="179" t="s">
        <v>117</v>
      </c>
      <c r="D118" s="130"/>
      <c r="E118" s="130"/>
      <c r="F118" s="130"/>
      <c r="G118" s="130"/>
      <c r="H118" s="130"/>
      <c r="I118" s="130"/>
      <c r="J118" s="180">
        <f>BK118</f>
        <v>0</v>
      </c>
      <c r="K118" s="130"/>
      <c r="L118" s="23"/>
      <c r="M118" s="49"/>
      <c r="N118" s="40"/>
      <c r="O118" s="40"/>
      <c r="P118" s="79">
        <f>P119</f>
        <v>0</v>
      </c>
      <c r="Q118" s="40"/>
      <c r="R118" s="79">
        <f>R119</f>
        <v>0</v>
      </c>
      <c r="S118" s="40"/>
      <c r="T118" s="80">
        <f>T119</f>
        <v>0</v>
      </c>
      <c r="AT118" s="14" t="s">
        <v>72</v>
      </c>
      <c r="AU118" s="14" t="s">
        <v>102</v>
      </c>
      <c r="BK118" s="81">
        <f>BK119</f>
        <v>0</v>
      </c>
    </row>
    <row r="119" spans="1:65" s="11" customFormat="1" ht="25.9" customHeight="1">
      <c r="A119" s="181"/>
      <c r="B119" s="182"/>
      <c r="C119" s="181"/>
      <c r="D119" s="183" t="s">
        <v>72</v>
      </c>
      <c r="E119" s="184" t="s">
        <v>118</v>
      </c>
      <c r="F119" s="184" t="s">
        <v>118</v>
      </c>
      <c r="G119" s="181"/>
      <c r="H119" s="181"/>
      <c r="I119" s="181"/>
      <c r="J119" s="185">
        <f>BK119</f>
        <v>0</v>
      </c>
      <c r="K119" s="181"/>
      <c r="L119" s="82"/>
      <c r="M119" s="84"/>
      <c r="N119" s="85"/>
      <c r="O119" s="85"/>
      <c r="P119" s="86">
        <f>P120</f>
        <v>0</v>
      </c>
      <c r="Q119" s="85"/>
      <c r="R119" s="86">
        <f>R120</f>
        <v>0</v>
      </c>
      <c r="S119" s="85"/>
      <c r="T119" s="87">
        <f>T120</f>
        <v>0</v>
      </c>
      <c r="AR119" s="83" t="s">
        <v>81</v>
      </c>
      <c r="AT119" s="88" t="s">
        <v>72</v>
      </c>
      <c r="AU119" s="88" t="s">
        <v>73</v>
      </c>
      <c r="AY119" s="83" t="s">
        <v>119</v>
      </c>
      <c r="BK119" s="89">
        <f>BK120</f>
        <v>0</v>
      </c>
    </row>
    <row r="120" spans="1:65" s="11" customFormat="1" ht="22.9" customHeight="1">
      <c r="A120" s="181"/>
      <c r="B120" s="182"/>
      <c r="C120" s="181"/>
      <c r="D120" s="183" t="s">
        <v>72</v>
      </c>
      <c r="E120" s="186" t="s">
        <v>132</v>
      </c>
      <c r="F120" s="186" t="s">
        <v>88</v>
      </c>
      <c r="G120" s="181"/>
      <c r="H120" s="181"/>
      <c r="I120" s="181"/>
      <c r="J120" s="187">
        <f>BK120</f>
        <v>0</v>
      </c>
      <c r="K120" s="181"/>
      <c r="L120" s="82"/>
      <c r="M120" s="84"/>
      <c r="N120" s="85"/>
      <c r="O120" s="85"/>
      <c r="P120" s="86">
        <f>SUM(P121:P124)</f>
        <v>0</v>
      </c>
      <c r="Q120" s="85"/>
      <c r="R120" s="86">
        <f>SUM(R121:R124)</f>
        <v>0</v>
      </c>
      <c r="S120" s="85"/>
      <c r="T120" s="87">
        <f>SUM(T121:T124)</f>
        <v>0</v>
      </c>
      <c r="AR120" s="83" t="s">
        <v>81</v>
      </c>
      <c r="AT120" s="88" t="s">
        <v>72</v>
      </c>
      <c r="AU120" s="88" t="s">
        <v>81</v>
      </c>
      <c r="AY120" s="83" t="s">
        <v>119</v>
      </c>
      <c r="BK120" s="89">
        <f>SUM(BK121:BK124)</f>
        <v>0</v>
      </c>
    </row>
    <row r="121" spans="1:65" s="1" customFormat="1" ht="16.5" customHeight="1">
      <c r="A121" s="130"/>
      <c r="B121" s="131"/>
      <c r="C121" s="188" t="s">
        <v>81</v>
      </c>
      <c r="D121" s="188" t="s">
        <v>121</v>
      </c>
      <c r="E121" s="189" t="s">
        <v>133</v>
      </c>
      <c r="F121" s="190" t="s">
        <v>88</v>
      </c>
      <c r="G121" s="191" t="s">
        <v>122</v>
      </c>
      <c r="H121" s="192">
        <v>1</v>
      </c>
      <c r="I121" s="112"/>
      <c r="J121" s="193">
        <f>ROUND(I121*H121,2)</f>
        <v>0</v>
      </c>
      <c r="K121" s="190" t="s">
        <v>1</v>
      </c>
      <c r="L121" s="23"/>
      <c r="M121" s="90" t="s">
        <v>1</v>
      </c>
      <c r="N121" s="91" t="s">
        <v>38</v>
      </c>
      <c r="O121" s="92">
        <v>0</v>
      </c>
      <c r="P121" s="92">
        <f>O121*H121</f>
        <v>0</v>
      </c>
      <c r="Q121" s="92">
        <v>0</v>
      </c>
      <c r="R121" s="92">
        <f>Q121*H121</f>
        <v>0</v>
      </c>
      <c r="S121" s="92">
        <v>0</v>
      </c>
      <c r="T121" s="93">
        <f>S121*H121</f>
        <v>0</v>
      </c>
      <c r="AR121" s="94" t="s">
        <v>123</v>
      </c>
      <c r="AT121" s="94" t="s">
        <v>121</v>
      </c>
      <c r="AU121" s="94" t="s">
        <v>83</v>
      </c>
      <c r="AY121" s="14" t="s">
        <v>119</v>
      </c>
      <c r="BE121" s="95">
        <f>IF(N121="základní",J121,0)</f>
        <v>0</v>
      </c>
      <c r="BF121" s="95">
        <f>IF(N121="snížená",J121,0)</f>
        <v>0</v>
      </c>
      <c r="BG121" s="95">
        <f>IF(N121="zákl. přenesená",J121,0)</f>
        <v>0</v>
      </c>
      <c r="BH121" s="95">
        <f>IF(N121="sníž. přenesená",J121,0)</f>
        <v>0</v>
      </c>
      <c r="BI121" s="95">
        <f>IF(N121="nulová",J121,0)</f>
        <v>0</v>
      </c>
      <c r="BJ121" s="14" t="s">
        <v>81</v>
      </c>
      <c r="BK121" s="95">
        <f>ROUND(I121*H121,2)</f>
        <v>0</v>
      </c>
      <c r="BL121" s="14" t="s">
        <v>123</v>
      </c>
      <c r="BM121" s="94" t="s">
        <v>134</v>
      </c>
    </row>
    <row r="122" spans="1:65" s="12" customFormat="1">
      <c r="A122" s="194"/>
      <c r="B122" s="195"/>
      <c r="C122" s="194"/>
      <c r="D122" s="196" t="s">
        <v>125</v>
      </c>
      <c r="E122" s="197" t="s">
        <v>1</v>
      </c>
      <c r="F122" s="198" t="s">
        <v>130</v>
      </c>
      <c r="G122" s="194"/>
      <c r="H122" s="199">
        <v>1</v>
      </c>
      <c r="I122" s="123"/>
      <c r="J122" s="194"/>
      <c r="K122" s="194"/>
      <c r="L122" s="96"/>
      <c r="M122" s="101"/>
      <c r="N122" s="102"/>
      <c r="O122" s="102"/>
      <c r="P122" s="102"/>
      <c r="Q122" s="102"/>
      <c r="R122" s="102"/>
      <c r="S122" s="102"/>
      <c r="T122" s="103"/>
      <c r="AT122" s="97" t="s">
        <v>125</v>
      </c>
      <c r="AU122" s="97" t="s">
        <v>83</v>
      </c>
      <c r="AV122" s="12" t="s">
        <v>83</v>
      </c>
      <c r="AW122" s="12" t="s">
        <v>30</v>
      </c>
      <c r="AX122" s="12" t="s">
        <v>81</v>
      </c>
      <c r="AY122" s="97" t="s">
        <v>119</v>
      </c>
    </row>
    <row r="123" spans="1:65" s="1" customFormat="1" ht="16.5" customHeight="1">
      <c r="A123" s="130"/>
      <c r="B123" s="131"/>
      <c r="C123" s="188" t="s">
        <v>83</v>
      </c>
      <c r="D123" s="188" t="s">
        <v>121</v>
      </c>
      <c r="E123" s="189" t="s">
        <v>135</v>
      </c>
      <c r="F123" s="190" t="s">
        <v>136</v>
      </c>
      <c r="G123" s="191" t="s">
        <v>137</v>
      </c>
      <c r="H123" s="192">
        <v>1.5</v>
      </c>
      <c r="I123" s="112">
        <f>I121/100</f>
        <v>0</v>
      </c>
      <c r="J123" s="193">
        <f>ROUND(I123*H123,2)</f>
        <v>0</v>
      </c>
      <c r="K123" s="190" t="s">
        <v>1</v>
      </c>
      <c r="L123" s="23"/>
      <c r="M123" s="90" t="s">
        <v>1</v>
      </c>
      <c r="N123" s="91" t="s">
        <v>38</v>
      </c>
      <c r="O123" s="92">
        <v>0</v>
      </c>
      <c r="P123" s="92">
        <f>O123*H123</f>
        <v>0</v>
      </c>
      <c r="Q123" s="92">
        <v>0</v>
      </c>
      <c r="R123" s="92">
        <f>Q123*H123</f>
        <v>0</v>
      </c>
      <c r="S123" s="92">
        <v>0</v>
      </c>
      <c r="T123" s="93">
        <f>S123*H123</f>
        <v>0</v>
      </c>
      <c r="AR123" s="94" t="s">
        <v>123</v>
      </c>
      <c r="AT123" s="94" t="s">
        <v>121</v>
      </c>
      <c r="AU123" s="94" t="s">
        <v>83</v>
      </c>
      <c r="AY123" s="14" t="s">
        <v>119</v>
      </c>
      <c r="BE123" s="95">
        <f>IF(N123="základní",J123,0)</f>
        <v>0</v>
      </c>
      <c r="BF123" s="95">
        <f>IF(N123="snížená",J123,0)</f>
        <v>0</v>
      </c>
      <c r="BG123" s="95">
        <f>IF(N123="zákl. přenesená",J123,0)</f>
        <v>0</v>
      </c>
      <c r="BH123" s="95">
        <f>IF(N123="sníž. přenesená",J123,0)</f>
        <v>0</v>
      </c>
      <c r="BI123" s="95">
        <f>IF(N123="nulová",J123,0)</f>
        <v>0</v>
      </c>
      <c r="BJ123" s="14" t="s">
        <v>81</v>
      </c>
      <c r="BK123" s="95">
        <f>ROUND(I123*H123,2)</f>
        <v>0</v>
      </c>
      <c r="BL123" s="14" t="s">
        <v>123</v>
      </c>
      <c r="BM123" s="94" t="s">
        <v>138</v>
      </c>
    </row>
    <row r="124" spans="1:65" s="12" customFormat="1">
      <c r="A124" s="194"/>
      <c r="B124" s="195"/>
      <c r="C124" s="194"/>
      <c r="D124" s="196" t="s">
        <v>125</v>
      </c>
      <c r="E124" s="197" t="s">
        <v>1</v>
      </c>
      <c r="F124" s="198" t="s">
        <v>139</v>
      </c>
      <c r="G124" s="194"/>
      <c r="H124" s="199">
        <v>1.5</v>
      </c>
      <c r="I124" s="123"/>
      <c r="J124" s="194"/>
      <c r="K124" s="194"/>
      <c r="L124" s="96"/>
      <c r="M124" s="98"/>
      <c r="N124" s="99"/>
      <c r="O124" s="99"/>
      <c r="P124" s="99"/>
      <c r="Q124" s="99"/>
      <c r="R124" s="99"/>
      <c r="S124" s="99"/>
      <c r="T124" s="100"/>
      <c r="AT124" s="97" t="s">
        <v>125</v>
      </c>
      <c r="AU124" s="97" t="s">
        <v>83</v>
      </c>
      <c r="AV124" s="12" t="s">
        <v>83</v>
      </c>
      <c r="AW124" s="12" t="s">
        <v>30</v>
      </c>
      <c r="AX124" s="12" t="s">
        <v>81</v>
      </c>
      <c r="AY124" s="97" t="s">
        <v>119</v>
      </c>
    </row>
    <row r="125" spans="1:65" s="1" customFormat="1" ht="6.95" customHeight="1">
      <c r="A125" s="130"/>
      <c r="B125" s="156"/>
      <c r="C125" s="157"/>
      <c r="D125" s="157"/>
      <c r="E125" s="157"/>
      <c r="F125" s="157"/>
      <c r="G125" s="157"/>
      <c r="H125" s="157"/>
      <c r="I125" s="157"/>
      <c r="J125" s="157"/>
      <c r="K125" s="157"/>
      <c r="L125" s="23"/>
    </row>
  </sheetData>
  <sheetProtection password="CEC8" sheet="1" objects="1" scenarios="1"/>
  <autoFilter ref="C117:K124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5"/>
  <sheetViews>
    <sheetView showGridLines="0" topLeftCell="A110" workbookViewId="0">
      <selection activeCell="I121" sqref="I121"/>
    </sheetView>
  </sheetViews>
  <sheetFormatPr defaultRowHeight="11.25"/>
  <cols>
    <col min="1" max="1" width="8.33203125" style="73" customWidth="1"/>
    <col min="2" max="2" width="1.6640625" style="73" customWidth="1"/>
    <col min="3" max="3" width="4.1640625" style="73" customWidth="1"/>
    <col min="4" max="4" width="4.33203125" style="73" customWidth="1"/>
    <col min="5" max="5" width="17.1640625" style="73" customWidth="1"/>
    <col min="6" max="6" width="50.83203125" style="73" customWidth="1"/>
    <col min="7" max="7" width="7" style="73" customWidth="1"/>
    <col min="8" max="8" width="11.5" style="73" customWidth="1"/>
    <col min="9" max="11" width="20.1640625" style="73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1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4" t="s">
        <v>92</v>
      </c>
    </row>
    <row r="3" spans="1:46" ht="6.95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83</v>
      </c>
    </row>
    <row r="4" spans="1:46" ht="24.95" customHeight="1">
      <c r="B4" s="127"/>
      <c r="D4" s="128" t="s">
        <v>96</v>
      </c>
      <c r="L4" s="17"/>
      <c r="M4" s="74" t="s">
        <v>10</v>
      </c>
      <c r="AT4" s="14" t="s">
        <v>3</v>
      </c>
    </row>
    <row r="5" spans="1:46" ht="6.95" customHeight="1">
      <c r="B5" s="127"/>
      <c r="L5" s="17"/>
    </row>
    <row r="6" spans="1:46" ht="12" customHeight="1">
      <c r="B6" s="127"/>
      <c r="D6" s="129" t="s">
        <v>14</v>
      </c>
      <c r="L6" s="17"/>
    </row>
    <row r="7" spans="1:46" ht="16.5" customHeight="1">
      <c r="B7" s="127"/>
      <c r="E7" s="236" t="str">
        <f>'Rekapitulace stavby'!K6</f>
        <v>Revitalizace sportovního areálu v Holicích</v>
      </c>
      <c r="F7" s="237"/>
      <c r="G7" s="237"/>
      <c r="H7" s="237"/>
      <c r="L7" s="17"/>
    </row>
    <row r="8" spans="1:46" s="1" customFormat="1" ht="12" customHeight="1">
      <c r="A8" s="130"/>
      <c r="B8" s="131"/>
      <c r="C8" s="130"/>
      <c r="D8" s="129" t="s">
        <v>97</v>
      </c>
      <c r="E8" s="130"/>
      <c r="F8" s="130"/>
      <c r="G8" s="130"/>
      <c r="H8" s="130"/>
      <c r="I8" s="130"/>
      <c r="J8" s="130"/>
      <c r="K8" s="130"/>
      <c r="L8" s="23"/>
    </row>
    <row r="9" spans="1:46" s="1" customFormat="1" ht="36.950000000000003" customHeight="1">
      <c r="A9" s="130"/>
      <c r="B9" s="131"/>
      <c r="C9" s="130"/>
      <c r="D9" s="130"/>
      <c r="E9" s="234" t="s">
        <v>197</v>
      </c>
      <c r="F9" s="235"/>
      <c r="G9" s="235"/>
      <c r="H9" s="235"/>
      <c r="I9" s="130"/>
      <c r="J9" s="130"/>
      <c r="K9" s="130"/>
      <c r="L9" s="23"/>
    </row>
    <row r="10" spans="1:46" s="1" customFormat="1">
      <c r="A10" s="130"/>
      <c r="B10" s="131"/>
      <c r="C10" s="130"/>
      <c r="D10" s="130"/>
      <c r="E10" s="130"/>
      <c r="F10" s="130"/>
      <c r="G10" s="130"/>
      <c r="H10" s="130"/>
      <c r="I10" s="130"/>
      <c r="J10" s="130"/>
      <c r="K10" s="130"/>
      <c r="L10" s="23"/>
    </row>
    <row r="11" spans="1:46" s="1" customFormat="1" ht="12" customHeight="1">
      <c r="A11" s="130"/>
      <c r="B11" s="131"/>
      <c r="C11" s="130"/>
      <c r="D11" s="129" t="s">
        <v>16</v>
      </c>
      <c r="E11" s="130"/>
      <c r="F11" s="132" t="s">
        <v>1</v>
      </c>
      <c r="G11" s="130"/>
      <c r="H11" s="130"/>
      <c r="I11" s="129" t="s">
        <v>17</v>
      </c>
      <c r="J11" s="132" t="s">
        <v>1</v>
      </c>
      <c r="K11" s="130"/>
      <c r="L11" s="23"/>
    </row>
    <row r="12" spans="1:46" s="1" customFormat="1" ht="12" customHeight="1">
      <c r="A12" s="130"/>
      <c r="B12" s="131"/>
      <c r="C12" s="130"/>
      <c r="D12" s="129" t="s">
        <v>18</v>
      </c>
      <c r="E12" s="130"/>
      <c r="F12" s="132" t="s">
        <v>19</v>
      </c>
      <c r="G12" s="130"/>
      <c r="H12" s="130"/>
      <c r="I12" s="129" t="s">
        <v>20</v>
      </c>
      <c r="J12" s="133" t="str">
        <f>'Rekapitulace stavby'!AN8</f>
        <v>21. 10. 2019</v>
      </c>
      <c r="K12" s="130"/>
      <c r="L12" s="23"/>
    </row>
    <row r="13" spans="1:46" s="1" customFormat="1" ht="10.9" customHeight="1">
      <c r="A13" s="130"/>
      <c r="B13" s="131"/>
      <c r="C13" s="130"/>
      <c r="D13" s="130"/>
      <c r="E13" s="130"/>
      <c r="F13" s="130"/>
      <c r="G13" s="130"/>
      <c r="H13" s="130"/>
      <c r="I13" s="130"/>
      <c r="J13" s="130"/>
      <c r="K13" s="130"/>
      <c r="L13" s="23"/>
    </row>
    <row r="14" spans="1:46" s="1" customFormat="1" ht="12" customHeight="1">
      <c r="A14" s="130"/>
      <c r="B14" s="131"/>
      <c r="C14" s="130"/>
      <c r="D14" s="129" t="s">
        <v>22</v>
      </c>
      <c r="E14" s="130"/>
      <c r="F14" s="130"/>
      <c r="G14" s="130"/>
      <c r="H14" s="130"/>
      <c r="I14" s="129" t="s">
        <v>23</v>
      </c>
      <c r="J14" s="132" t="s">
        <v>1</v>
      </c>
      <c r="K14" s="130"/>
      <c r="L14" s="23"/>
    </row>
    <row r="15" spans="1:46" s="1" customFormat="1" ht="18" customHeight="1">
      <c r="A15" s="130"/>
      <c r="B15" s="131"/>
      <c r="C15" s="130"/>
      <c r="D15" s="130"/>
      <c r="E15" s="132" t="s">
        <v>24</v>
      </c>
      <c r="F15" s="130"/>
      <c r="G15" s="130"/>
      <c r="H15" s="130"/>
      <c r="I15" s="129" t="s">
        <v>25</v>
      </c>
      <c r="J15" s="132" t="s">
        <v>1</v>
      </c>
      <c r="K15" s="130"/>
      <c r="L15" s="23"/>
    </row>
    <row r="16" spans="1:46" s="1" customFormat="1" ht="6.95" customHeight="1">
      <c r="A16" s="130"/>
      <c r="B16" s="131"/>
      <c r="C16" s="130"/>
      <c r="D16" s="130"/>
      <c r="E16" s="130"/>
      <c r="F16" s="130"/>
      <c r="G16" s="130"/>
      <c r="H16" s="130"/>
      <c r="I16" s="130"/>
      <c r="J16" s="130"/>
      <c r="K16" s="130"/>
      <c r="L16" s="23"/>
    </row>
    <row r="17" spans="1:12" s="1" customFormat="1" ht="12" customHeight="1">
      <c r="A17" s="130"/>
      <c r="B17" s="131"/>
      <c r="C17" s="130"/>
      <c r="D17" s="129" t="s">
        <v>26</v>
      </c>
      <c r="E17" s="130"/>
      <c r="F17" s="130"/>
      <c r="G17" s="130"/>
      <c r="H17" s="130"/>
      <c r="I17" s="129" t="s">
        <v>23</v>
      </c>
      <c r="J17" s="132" t="str">
        <f>'Rekapitulace stavby'!AN13</f>
        <v/>
      </c>
      <c r="K17" s="130"/>
      <c r="L17" s="23"/>
    </row>
    <row r="18" spans="1:12" s="1" customFormat="1" ht="18" customHeight="1">
      <c r="A18" s="130"/>
      <c r="B18" s="131"/>
      <c r="C18" s="130"/>
      <c r="D18" s="130"/>
      <c r="E18" s="238" t="str">
        <f>'Rekapitulace stavby'!E14</f>
        <v xml:space="preserve"> </v>
      </c>
      <c r="F18" s="238"/>
      <c r="G18" s="238"/>
      <c r="H18" s="238"/>
      <c r="I18" s="129" t="s">
        <v>25</v>
      </c>
      <c r="J18" s="132" t="str">
        <f>'Rekapitulace stavby'!AN14</f>
        <v/>
      </c>
      <c r="K18" s="130"/>
      <c r="L18" s="23"/>
    </row>
    <row r="19" spans="1:12" s="1" customFormat="1" ht="6.95" customHeight="1">
      <c r="A19" s="130"/>
      <c r="B19" s="131"/>
      <c r="C19" s="130"/>
      <c r="D19" s="130"/>
      <c r="E19" s="130"/>
      <c r="F19" s="130"/>
      <c r="G19" s="130"/>
      <c r="H19" s="130"/>
      <c r="I19" s="130"/>
      <c r="J19" s="130"/>
      <c r="K19" s="130"/>
      <c r="L19" s="23"/>
    </row>
    <row r="20" spans="1:12" s="1" customFormat="1" ht="12" customHeight="1">
      <c r="A20" s="130"/>
      <c r="B20" s="131"/>
      <c r="C20" s="130"/>
      <c r="D20" s="129" t="s">
        <v>28</v>
      </c>
      <c r="E20" s="130"/>
      <c r="F20" s="130"/>
      <c r="G20" s="130"/>
      <c r="H20" s="130"/>
      <c r="I20" s="129" t="s">
        <v>23</v>
      </c>
      <c r="J20" s="132" t="s">
        <v>1</v>
      </c>
      <c r="K20" s="130"/>
      <c r="L20" s="23"/>
    </row>
    <row r="21" spans="1:12" s="1" customFormat="1" ht="18" customHeight="1">
      <c r="A21" s="130"/>
      <c r="B21" s="131"/>
      <c r="C21" s="130"/>
      <c r="D21" s="130"/>
      <c r="E21" s="132" t="s">
        <v>29</v>
      </c>
      <c r="F21" s="130"/>
      <c r="G21" s="130"/>
      <c r="H21" s="130"/>
      <c r="I21" s="129" t="s">
        <v>25</v>
      </c>
      <c r="J21" s="132" t="s">
        <v>1</v>
      </c>
      <c r="K21" s="130"/>
      <c r="L21" s="23"/>
    </row>
    <row r="22" spans="1:12" s="1" customFormat="1" ht="6.95" customHeight="1">
      <c r="A22" s="130"/>
      <c r="B22" s="131"/>
      <c r="C22" s="130"/>
      <c r="D22" s="130"/>
      <c r="E22" s="130"/>
      <c r="F22" s="130"/>
      <c r="G22" s="130"/>
      <c r="H22" s="130"/>
      <c r="I22" s="130"/>
      <c r="J22" s="130"/>
      <c r="K22" s="130"/>
      <c r="L22" s="23"/>
    </row>
    <row r="23" spans="1:12" s="1" customFormat="1" ht="12" customHeight="1">
      <c r="A23" s="130"/>
      <c r="B23" s="131"/>
      <c r="C23" s="130"/>
      <c r="D23" s="129" t="s">
        <v>31</v>
      </c>
      <c r="E23" s="130"/>
      <c r="F23" s="130"/>
      <c r="G23" s="130"/>
      <c r="H23" s="130"/>
      <c r="I23" s="129" t="s">
        <v>23</v>
      </c>
      <c r="J23" s="132" t="str">
        <f>IF('Rekapitulace stavby'!AN19="","",'Rekapitulace stavby'!AN19)</f>
        <v/>
      </c>
      <c r="K23" s="130"/>
      <c r="L23" s="23"/>
    </row>
    <row r="24" spans="1:12" s="1" customFormat="1" ht="18" customHeight="1">
      <c r="A24" s="130"/>
      <c r="B24" s="131"/>
      <c r="C24" s="130"/>
      <c r="D24" s="130"/>
      <c r="E24" s="132" t="str">
        <f>IF('Rekapitulace stavby'!E20="","",'Rekapitulace stavby'!E20)</f>
        <v xml:space="preserve"> </v>
      </c>
      <c r="F24" s="130"/>
      <c r="G24" s="130"/>
      <c r="H24" s="130"/>
      <c r="I24" s="129" t="s">
        <v>25</v>
      </c>
      <c r="J24" s="132" t="str">
        <f>IF('Rekapitulace stavby'!AN20="","",'Rekapitulace stavby'!AN20)</f>
        <v/>
      </c>
      <c r="K24" s="130"/>
      <c r="L24" s="23"/>
    </row>
    <row r="25" spans="1:12" s="1" customFormat="1" ht="6.95" customHeight="1">
      <c r="A25" s="130"/>
      <c r="B25" s="131"/>
      <c r="C25" s="130"/>
      <c r="D25" s="130"/>
      <c r="E25" s="130"/>
      <c r="F25" s="130"/>
      <c r="G25" s="130"/>
      <c r="H25" s="130"/>
      <c r="I25" s="130"/>
      <c r="J25" s="130"/>
      <c r="K25" s="130"/>
      <c r="L25" s="23"/>
    </row>
    <row r="26" spans="1:12" s="1" customFormat="1" ht="12" customHeight="1">
      <c r="A26" s="130"/>
      <c r="B26" s="131"/>
      <c r="C26" s="130"/>
      <c r="D26" s="129" t="s">
        <v>32</v>
      </c>
      <c r="E26" s="130"/>
      <c r="F26" s="130"/>
      <c r="G26" s="130"/>
      <c r="H26" s="130"/>
      <c r="I26" s="130"/>
      <c r="J26" s="130"/>
      <c r="K26" s="130"/>
      <c r="L26" s="23"/>
    </row>
    <row r="27" spans="1:12" s="7" customFormat="1" ht="16.5" customHeight="1">
      <c r="A27" s="134"/>
      <c r="B27" s="135"/>
      <c r="C27" s="134"/>
      <c r="D27" s="134"/>
      <c r="E27" s="239" t="s">
        <v>1</v>
      </c>
      <c r="F27" s="239"/>
      <c r="G27" s="239"/>
      <c r="H27" s="239"/>
      <c r="I27" s="134"/>
      <c r="J27" s="134"/>
      <c r="K27" s="134"/>
      <c r="L27" s="75"/>
    </row>
    <row r="28" spans="1:12" s="1" customFormat="1" ht="6.95" customHeight="1">
      <c r="A28" s="130"/>
      <c r="B28" s="131"/>
      <c r="C28" s="130"/>
      <c r="D28" s="130"/>
      <c r="E28" s="130"/>
      <c r="F28" s="130"/>
      <c r="G28" s="130"/>
      <c r="H28" s="130"/>
      <c r="I28" s="130"/>
      <c r="J28" s="130"/>
      <c r="K28" s="130"/>
      <c r="L28" s="23"/>
    </row>
    <row r="29" spans="1:12" s="1" customFormat="1" ht="6.95" customHeight="1">
      <c r="A29" s="130"/>
      <c r="B29" s="131"/>
      <c r="C29" s="130"/>
      <c r="D29" s="136"/>
      <c r="E29" s="136"/>
      <c r="F29" s="136"/>
      <c r="G29" s="136"/>
      <c r="H29" s="136"/>
      <c r="I29" s="136"/>
      <c r="J29" s="136"/>
      <c r="K29" s="136"/>
      <c r="L29" s="23"/>
    </row>
    <row r="30" spans="1:12" s="1" customFormat="1" ht="25.35" customHeight="1">
      <c r="A30" s="130"/>
      <c r="B30" s="131"/>
      <c r="C30" s="130"/>
      <c r="D30" s="137" t="s">
        <v>33</v>
      </c>
      <c r="E30" s="130"/>
      <c r="F30" s="130"/>
      <c r="G30" s="130"/>
      <c r="H30" s="130"/>
      <c r="I30" s="130"/>
      <c r="J30" s="138">
        <f>ROUND(J118, 2)</f>
        <v>0</v>
      </c>
      <c r="K30" s="130"/>
      <c r="L30" s="23"/>
    </row>
    <row r="31" spans="1:12" s="1" customFormat="1" ht="6.95" customHeight="1">
      <c r="A31" s="130"/>
      <c r="B31" s="131"/>
      <c r="C31" s="130"/>
      <c r="D31" s="136"/>
      <c r="E31" s="136"/>
      <c r="F31" s="136"/>
      <c r="G31" s="136"/>
      <c r="H31" s="136"/>
      <c r="I31" s="136"/>
      <c r="J31" s="136"/>
      <c r="K31" s="136"/>
      <c r="L31" s="23"/>
    </row>
    <row r="32" spans="1:12" s="1" customFormat="1" ht="14.45" customHeight="1">
      <c r="A32" s="130"/>
      <c r="B32" s="131"/>
      <c r="C32" s="130"/>
      <c r="D32" s="130"/>
      <c r="E32" s="130"/>
      <c r="F32" s="139" t="s">
        <v>35</v>
      </c>
      <c r="G32" s="130"/>
      <c r="H32" s="130"/>
      <c r="I32" s="139" t="s">
        <v>34</v>
      </c>
      <c r="J32" s="139" t="s">
        <v>36</v>
      </c>
      <c r="K32" s="130"/>
      <c r="L32" s="23"/>
    </row>
    <row r="33" spans="1:12" s="1" customFormat="1" ht="14.45" customHeight="1">
      <c r="A33" s="130"/>
      <c r="B33" s="131"/>
      <c r="C33" s="130"/>
      <c r="D33" s="140" t="s">
        <v>37</v>
      </c>
      <c r="E33" s="129" t="s">
        <v>38</v>
      </c>
      <c r="F33" s="141">
        <f>ROUND((SUM(BE118:BE124)),  2)</f>
        <v>0</v>
      </c>
      <c r="G33" s="130"/>
      <c r="H33" s="130"/>
      <c r="I33" s="142">
        <v>0.21</v>
      </c>
      <c r="J33" s="141">
        <f>ROUND(((SUM(BE118:BE124))*I33),  2)</f>
        <v>0</v>
      </c>
      <c r="K33" s="130"/>
      <c r="L33" s="23"/>
    </row>
    <row r="34" spans="1:12" s="1" customFormat="1" ht="14.45" customHeight="1">
      <c r="A34" s="130"/>
      <c r="B34" s="131"/>
      <c r="C34" s="130"/>
      <c r="D34" s="130"/>
      <c r="E34" s="129" t="s">
        <v>39</v>
      </c>
      <c r="F34" s="141">
        <f>ROUND((SUM(BF118:BF124)),  2)</f>
        <v>0</v>
      </c>
      <c r="G34" s="130"/>
      <c r="H34" s="130"/>
      <c r="I34" s="142">
        <v>0.15</v>
      </c>
      <c r="J34" s="141">
        <f>ROUND(((SUM(BF118:BF124))*I34),  2)</f>
        <v>0</v>
      </c>
      <c r="K34" s="130"/>
      <c r="L34" s="23"/>
    </row>
    <row r="35" spans="1:12" s="1" customFormat="1" ht="14.45" hidden="1" customHeight="1">
      <c r="A35" s="130"/>
      <c r="B35" s="131"/>
      <c r="C35" s="130"/>
      <c r="D35" s="130"/>
      <c r="E35" s="129" t="s">
        <v>40</v>
      </c>
      <c r="F35" s="141">
        <f>ROUND((SUM(BG118:BG124)),  2)</f>
        <v>0</v>
      </c>
      <c r="G35" s="130"/>
      <c r="H35" s="130"/>
      <c r="I35" s="142">
        <v>0.21</v>
      </c>
      <c r="J35" s="141">
        <f>0</f>
        <v>0</v>
      </c>
      <c r="K35" s="130"/>
      <c r="L35" s="23"/>
    </row>
    <row r="36" spans="1:12" s="1" customFormat="1" ht="14.45" hidden="1" customHeight="1">
      <c r="A36" s="130"/>
      <c r="B36" s="131"/>
      <c r="C36" s="130"/>
      <c r="D36" s="130"/>
      <c r="E36" s="129" t="s">
        <v>41</v>
      </c>
      <c r="F36" s="141">
        <f>ROUND((SUM(BH118:BH124)),  2)</f>
        <v>0</v>
      </c>
      <c r="G36" s="130"/>
      <c r="H36" s="130"/>
      <c r="I36" s="142">
        <v>0.15</v>
      </c>
      <c r="J36" s="141">
        <f>0</f>
        <v>0</v>
      </c>
      <c r="K36" s="130"/>
      <c r="L36" s="23"/>
    </row>
    <row r="37" spans="1:12" s="1" customFormat="1" ht="14.45" hidden="1" customHeight="1">
      <c r="A37" s="130"/>
      <c r="B37" s="131"/>
      <c r="C37" s="130"/>
      <c r="D37" s="130"/>
      <c r="E37" s="129" t="s">
        <v>42</v>
      </c>
      <c r="F37" s="141">
        <f>ROUND((SUM(BI118:BI124)),  2)</f>
        <v>0</v>
      </c>
      <c r="G37" s="130"/>
      <c r="H37" s="130"/>
      <c r="I37" s="142">
        <v>0</v>
      </c>
      <c r="J37" s="141">
        <f>0</f>
        <v>0</v>
      </c>
      <c r="K37" s="130"/>
      <c r="L37" s="23"/>
    </row>
    <row r="38" spans="1:12" s="1" customFormat="1" ht="6.95" customHeight="1">
      <c r="A38" s="130"/>
      <c r="B38" s="131"/>
      <c r="C38" s="130"/>
      <c r="D38" s="130"/>
      <c r="E38" s="130"/>
      <c r="F38" s="130"/>
      <c r="G38" s="130"/>
      <c r="H38" s="130"/>
      <c r="I38" s="130"/>
      <c r="J38" s="130"/>
      <c r="K38" s="130"/>
      <c r="L38" s="23"/>
    </row>
    <row r="39" spans="1:12" s="1" customFormat="1" ht="25.35" customHeight="1">
      <c r="A39" s="130"/>
      <c r="B39" s="13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5"/>
      <c r="J39" s="148">
        <f>SUM(J30:J37)</f>
        <v>0</v>
      </c>
      <c r="K39" s="149"/>
      <c r="L39" s="23"/>
    </row>
    <row r="40" spans="1:12" s="1" customFormat="1" ht="14.45" customHeight="1">
      <c r="A40" s="130"/>
      <c r="B40" s="131"/>
      <c r="C40" s="130"/>
      <c r="D40" s="130"/>
      <c r="E40" s="130"/>
      <c r="F40" s="130"/>
      <c r="G40" s="130"/>
      <c r="H40" s="130"/>
      <c r="I40" s="130"/>
      <c r="J40" s="130"/>
      <c r="K40" s="130"/>
      <c r="L40" s="23"/>
    </row>
    <row r="41" spans="1:12" ht="14.45" customHeight="1">
      <c r="B41" s="127"/>
      <c r="L41" s="17"/>
    </row>
    <row r="42" spans="1:12" ht="14.45" customHeight="1">
      <c r="B42" s="127"/>
      <c r="L42" s="17"/>
    </row>
    <row r="43" spans="1:12" ht="14.45" customHeight="1">
      <c r="B43" s="127"/>
      <c r="L43" s="17"/>
    </row>
    <row r="44" spans="1:12" ht="14.45" customHeight="1">
      <c r="B44" s="127"/>
      <c r="L44" s="17"/>
    </row>
    <row r="45" spans="1:12" ht="14.45" customHeight="1">
      <c r="B45" s="127"/>
      <c r="L45" s="17"/>
    </row>
    <row r="46" spans="1:12" ht="14.45" customHeight="1">
      <c r="B46" s="127"/>
      <c r="L46" s="17"/>
    </row>
    <row r="47" spans="1:12" ht="14.45" customHeight="1">
      <c r="B47" s="127"/>
      <c r="L47" s="17"/>
    </row>
    <row r="48" spans="1:12" ht="14.45" customHeight="1">
      <c r="B48" s="127"/>
      <c r="L48" s="17"/>
    </row>
    <row r="49" spans="1:12" ht="14.45" customHeight="1">
      <c r="B49" s="127"/>
      <c r="L49" s="17"/>
    </row>
    <row r="50" spans="1:12" s="1" customFormat="1" ht="14.45" customHeight="1">
      <c r="A50" s="130"/>
      <c r="B50" s="131"/>
      <c r="C50" s="130"/>
      <c r="D50" s="150" t="s">
        <v>46</v>
      </c>
      <c r="E50" s="151"/>
      <c r="F50" s="151"/>
      <c r="G50" s="150" t="s">
        <v>47</v>
      </c>
      <c r="H50" s="151"/>
      <c r="I50" s="151"/>
      <c r="J50" s="151"/>
      <c r="K50" s="151"/>
      <c r="L50" s="23"/>
    </row>
    <row r="51" spans="1:12">
      <c r="B51" s="127"/>
      <c r="L51" s="17"/>
    </row>
    <row r="52" spans="1:12">
      <c r="B52" s="127"/>
      <c r="L52" s="17"/>
    </row>
    <row r="53" spans="1:12">
      <c r="B53" s="127"/>
      <c r="L53" s="17"/>
    </row>
    <row r="54" spans="1:12">
      <c r="B54" s="127"/>
      <c r="L54" s="17"/>
    </row>
    <row r="55" spans="1:12">
      <c r="B55" s="127"/>
      <c r="L55" s="17"/>
    </row>
    <row r="56" spans="1:12">
      <c r="B56" s="127"/>
      <c r="L56" s="17"/>
    </row>
    <row r="57" spans="1:12">
      <c r="B57" s="127"/>
      <c r="L57" s="17"/>
    </row>
    <row r="58" spans="1:12">
      <c r="B58" s="127"/>
      <c r="L58" s="17"/>
    </row>
    <row r="59" spans="1:12">
      <c r="B59" s="127"/>
      <c r="L59" s="17"/>
    </row>
    <row r="60" spans="1:12">
      <c r="B60" s="127"/>
      <c r="L60" s="17"/>
    </row>
    <row r="61" spans="1:12" s="1" customFormat="1" ht="12.75">
      <c r="A61" s="130"/>
      <c r="B61" s="131"/>
      <c r="C61" s="130"/>
      <c r="D61" s="152" t="s">
        <v>48</v>
      </c>
      <c r="E61" s="153"/>
      <c r="F61" s="154" t="s">
        <v>49</v>
      </c>
      <c r="G61" s="152" t="s">
        <v>48</v>
      </c>
      <c r="H61" s="153"/>
      <c r="I61" s="153"/>
      <c r="J61" s="155" t="s">
        <v>49</v>
      </c>
      <c r="K61" s="153"/>
      <c r="L61" s="23"/>
    </row>
    <row r="62" spans="1:12">
      <c r="B62" s="127"/>
      <c r="L62" s="17"/>
    </row>
    <row r="63" spans="1:12">
      <c r="B63" s="127"/>
      <c r="L63" s="17"/>
    </row>
    <row r="64" spans="1:12">
      <c r="B64" s="127"/>
      <c r="L64" s="17"/>
    </row>
    <row r="65" spans="1:12" s="1" customFormat="1" ht="12.75">
      <c r="A65" s="130"/>
      <c r="B65" s="131"/>
      <c r="C65" s="130"/>
      <c r="D65" s="150" t="s">
        <v>50</v>
      </c>
      <c r="E65" s="151"/>
      <c r="F65" s="151"/>
      <c r="G65" s="150" t="s">
        <v>51</v>
      </c>
      <c r="H65" s="151"/>
      <c r="I65" s="151"/>
      <c r="J65" s="151"/>
      <c r="K65" s="151"/>
      <c r="L65" s="23"/>
    </row>
    <row r="66" spans="1:12">
      <c r="B66" s="127"/>
      <c r="L66" s="17"/>
    </row>
    <row r="67" spans="1:12">
      <c r="B67" s="127"/>
      <c r="L67" s="17"/>
    </row>
    <row r="68" spans="1:12">
      <c r="B68" s="127"/>
      <c r="L68" s="17"/>
    </row>
    <row r="69" spans="1:12">
      <c r="B69" s="127"/>
      <c r="L69" s="17"/>
    </row>
    <row r="70" spans="1:12">
      <c r="B70" s="127"/>
      <c r="L70" s="17"/>
    </row>
    <row r="71" spans="1:12">
      <c r="B71" s="127"/>
      <c r="L71" s="17"/>
    </row>
    <row r="72" spans="1:12">
      <c r="B72" s="127"/>
      <c r="L72" s="17"/>
    </row>
    <row r="73" spans="1:12">
      <c r="B73" s="127"/>
      <c r="L73" s="17"/>
    </row>
    <row r="74" spans="1:12">
      <c r="B74" s="127"/>
      <c r="L74" s="17"/>
    </row>
    <row r="75" spans="1:12">
      <c r="B75" s="127"/>
      <c r="L75" s="17"/>
    </row>
    <row r="76" spans="1:12" s="1" customFormat="1" ht="12.75">
      <c r="A76" s="130"/>
      <c r="B76" s="131"/>
      <c r="C76" s="130"/>
      <c r="D76" s="152" t="s">
        <v>48</v>
      </c>
      <c r="E76" s="153"/>
      <c r="F76" s="154" t="s">
        <v>49</v>
      </c>
      <c r="G76" s="152" t="s">
        <v>48</v>
      </c>
      <c r="H76" s="153"/>
      <c r="I76" s="153"/>
      <c r="J76" s="155" t="s">
        <v>49</v>
      </c>
      <c r="K76" s="153"/>
      <c r="L76" s="23"/>
    </row>
    <row r="77" spans="1:12" s="1" customFormat="1" ht="14.45" customHeight="1">
      <c r="A77" s="130"/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23"/>
    </row>
    <row r="81" spans="1:47" s="1" customFormat="1" ht="6.95" customHeight="1">
      <c r="A81" s="130"/>
      <c r="B81" s="158"/>
      <c r="C81" s="159"/>
      <c r="D81" s="159"/>
      <c r="E81" s="159"/>
      <c r="F81" s="159"/>
      <c r="G81" s="159"/>
      <c r="H81" s="159"/>
      <c r="I81" s="159"/>
      <c r="J81" s="159"/>
      <c r="K81" s="159"/>
      <c r="L81" s="23"/>
    </row>
    <row r="82" spans="1:47" s="1" customFormat="1" ht="24.95" customHeight="1">
      <c r="A82" s="130"/>
      <c r="B82" s="131"/>
      <c r="C82" s="128" t="s">
        <v>98</v>
      </c>
      <c r="D82" s="130"/>
      <c r="E82" s="130"/>
      <c r="F82" s="130"/>
      <c r="G82" s="130"/>
      <c r="H82" s="130"/>
      <c r="I82" s="130"/>
      <c r="J82" s="130"/>
      <c r="K82" s="130"/>
      <c r="L82" s="23"/>
    </row>
    <row r="83" spans="1:47" s="1" customFormat="1" ht="6.95" customHeight="1">
      <c r="A83" s="130"/>
      <c r="B83" s="131"/>
      <c r="C83" s="130"/>
      <c r="D83" s="130"/>
      <c r="E83" s="130"/>
      <c r="F83" s="130"/>
      <c r="G83" s="130"/>
      <c r="H83" s="130"/>
      <c r="I83" s="130"/>
      <c r="J83" s="130"/>
      <c r="K83" s="130"/>
      <c r="L83" s="23"/>
    </row>
    <row r="84" spans="1:47" s="1" customFormat="1" ht="12" customHeight="1">
      <c r="A84" s="130"/>
      <c r="B84" s="131"/>
      <c r="C84" s="129" t="s">
        <v>14</v>
      </c>
      <c r="D84" s="130"/>
      <c r="E84" s="130"/>
      <c r="F84" s="130"/>
      <c r="G84" s="130"/>
      <c r="H84" s="130"/>
      <c r="I84" s="130"/>
      <c r="J84" s="130"/>
      <c r="K84" s="130"/>
      <c r="L84" s="23"/>
    </row>
    <row r="85" spans="1:47" s="1" customFormat="1" ht="16.5" customHeight="1">
      <c r="A85" s="130"/>
      <c r="B85" s="131"/>
      <c r="C85" s="130"/>
      <c r="D85" s="130"/>
      <c r="E85" s="236" t="str">
        <f>E7</f>
        <v>Revitalizace sportovního areálu v Holicích</v>
      </c>
      <c r="F85" s="237"/>
      <c r="G85" s="237"/>
      <c r="H85" s="237"/>
      <c r="I85" s="130"/>
      <c r="J85" s="130"/>
      <c r="K85" s="130"/>
      <c r="L85" s="23"/>
    </row>
    <row r="86" spans="1:47" s="1" customFormat="1" ht="12" customHeight="1">
      <c r="A86" s="130"/>
      <c r="B86" s="131"/>
      <c r="C86" s="129" t="s">
        <v>97</v>
      </c>
      <c r="D86" s="130"/>
      <c r="E86" s="130"/>
      <c r="F86" s="130"/>
      <c r="G86" s="130"/>
      <c r="H86" s="130"/>
      <c r="I86" s="130"/>
      <c r="J86" s="130"/>
      <c r="K86" s="130"/>
      <c r="L86" s="23"/>
    </row>
    <row r="87" spans="1:47" s="1" customFormat="1" ht="16.5" customHeight="1">
      <c r="A87" s="130"/>
      <c r="B87" s="131"/>
      <c r="C87" s="130"/>
      <c r="D87" s="130"/>
      <c r="E87" s="234" t="str">
        <f>E9</f>
        <v>04 - IO 20 Areálové osvětlení</v>
      </c>
      <c r="F87" s="235"/>
      <c r="G87" s="235"/>
      <c r="H87" s="235"/>
      <c r="I87" s="130"/>
      <c r="J87" s="130"/>
      <c r="K87" s="130"/>
      <c r="L87" s="23"/>
    </row>
    <row r="88" spans="1:47" s="1" customFormat="1" ht="6.95" customHeight="1">
      <c r="A88" s="130"/>
      <c r="B88" s="131"/>
      <c r="C88" s="130"/>
      <c r="D88" s="130"/>
      <c r="E88" s="130"/>
      <c r="F88" s="130"/>
      <c r="G88" s="130"/>
      <c r="H88" s="130"/>
      <c r="I88" s="130"/>
      <c r="J88" s="130"/>
      <c r="K88" s="130"/>
      <c r="L88" s="23"/>
    </row>
    <row r="89" spans="1:47" s="1" customFormat="1" ht="12" customHeight="1">
      <c r="A89" s="130"/>
      <c r="B89" s="131"/>
      <c r="C89" s="129" t="s">
        <v>18</v>
      </c>
      <c r="D89" s="130"/>
      <c r="E89" s="130"/>
      <c r="F89" s="132" t="str">
        <f>F12</f>
        <v>Holice</v>
      </c>
      <c r="G89" s="130"/>
      <c r="H89" s="130"/>
      <c r="I89" s="129" t="s">
        <v>20</v>
      </c>
      <c r="J89" s="133" t="str">
        <f>IF(J12="","",J12)</f>
        <v>21. 10. 2019</v>
      </c>
      <c r="K89" s="130"/>
      <c r="L89" s="23"/>
    </row>
    <row r="90" spans="1:47" s="1" customFormat="1" ht="6.95" customHeight="1">
      <c r="A90" s="130"/>
      <c r="B90" s="131"/>
      <c r="C90" s="130"/>
      <c r="D90" s="130"/>
      <c r="E90" s="130"/>
      <c r="F90" s="130"/>
      <c r="G90" s="130"/>
      <c r="H90" s="130"/>
      <c r="I90" s="130"/>
      <c r="J90" s="130"/>
      <c r="K90" s="130"/>
      <c r="L90" s="23"/>
    </row>
    <row r="91" spans="1:47" s="1" customFormat="1" ht="43.15" customHeight="1">
      <c r="A91" s="130"/>
      <c r="B91" s="131"/>
      <c r="C91" s="129" t="s">
        <v>22</v>
      </c>
      <c r="D91" s="130"/>
      <c r="E91" s="130"/>
      <c r="F91" s="132" t="str">
        <f>E15</f>
        <v>Město Holice, Holubova 1, 534 14  Holice</v>
      </c>
      <c r="G91" s="130"/>
      <c r="H91" s="130"/>
      <c r="I91" s="129" t="s">
        <v>28</v>
      </c>
      <c r="J91" s="160" t="str">
        <f>E21</f>
        <v>ADONIS PROJEKT spol. s r.o., Hradec Králové</v>
      </c>
      <c r="K91" s="130"/>
      <c r="L91" s="23"/>
    </row>
    <row r="92" spans="1:47" s="1" customFormat="1" ht="15.2" customHeight="1">
      <c r="A92" s="130"/>
      <c r="B92" s="131"/>
      <c r="C92" s="129" t="s">
        <v>26</v>
      </c>
      <c r="D92" s="130"/>
      <c r="E92" s="130"/>
      <c r="F92" s="132" t="str">
        <f>IF(E18="","",E18)</f>
        <v xml:space="preserve"> </v>
      </c>
      <c r="G92" s="130"/>
      <c r="H92" s="130"/>
      <c r="I92" s="129" t="s">
        <v>31</v>
      </c>
      <c r="J92" s="160" t="str">
        <f>E24</f>
        <v xml:space="preserve"> </v>
      </c>
      <c r="K92" s="130"/>
      <c r="L92" s="23"/>
    </row>
    <row r="93" spans="1:47" s="1" customFormat="1" ht="10.35" customHeight="1">
      <c r="A93" s="130"/>
      <c r="B93" s="131"/>
      <c r="C93" s="130"/>
      <c r="D93" s="130"/>
      <c r="E93" s="130"/>
      <c r="F93" s="130"/>
      <c r="G93" s="130"/>
      <c r="H93" s="130"/>
      <c r="I93" s="130"/>
      <c r="J93" s="130"/>
      <c r="K93" s="130"/>
      <c r="L93" s="23"/>
    </row>
    <row r="94" spans="1:47" s="1" customFormat="1" ht="29.25" customHeight="1">
      <c r="A94" s="130"/>
      <c r="B94" s="131"/>
      <c r="C94" s="161" t="s">
        <v>99</v>
      </c>
      <c r="D94" s="143"/>
      <c r="E94" s="143"/>
      <c r="F94" s="143"/>
      <c r="G94" s="143"/>
      <c r="H94" s="143"/>
      <c r="I94" s="143"/>
      <c r="J94" s="162" t="s">
        <v>100</v>
      </c>
      <c r="K94" s="143"/>
      <c r="L94" s="23"/>
    </row>
    <row r="95" spans="1:47" s="1" customFormat="1" ht="10.35" customHeight="1">
      <c r="A95" s="130"/>
      <c r="B95" s="131"/>
      <c r="C95" s="130"/>
      <c r="D95" s="130"/>
      <c r="E95" s="130"/>
      <c r="F95" s="130"/>
      <c r="G95" s="130"/>
      <c r="H95" s="130"/>
      <c r="I95" s="130"/>
      <c r="J95" s="130"/>
      <c r="K95" s="130"/>
      <c r="L95" s="23"/>
    </row>
    <row r="96" spans="1:47" s="1" customFormat="1" ht="22.9" customHeight="1">
      <c r="A96" s="130"/>
      <c r="B96" s="131"/>
      <c r="C96" s="163" t="s">
        <v>101</v>
      </c>
      <c r="D96" s="130"/>
      <c r="E96" s="130"/>
      <c r="F96" s="130"/>
      <c r="G96" s="130"/>
      <c r="H96" s="130"/>
      <c r="I96" s="130"/>
      <c r="J96" s="138">
        <f>J118</f>
        <v>0</v>
      </c>
      <c r="K96" s="130"/>
      <c r="L96" s="23"/>
      <c r="AU96" s="14" t="s">
        <v>102</v>
      </c>
    </row>
    <row r="97" spans="1:12" s="8" customFormat="1" ht="24.95" customHeight="1">
      <c r="A97" s="164"/>
      <c r="B97" s="165"/>
      <c r="C97" s="164"/>
      <c r="D97" s="166" t="s">
        <v>103</v>
      </c>
      <c r="E97" s="167"/>
      <c r="F97" s="167"/>
      <c r="G97" s="167"/>
      <c r="H97" s="167"/>
      <c r="I97" s="167"/>
      <c r="J97" s="168">
        <f>J119</f>
        <v>0</v>
      </c>
      <c r="K97" s="164"/>
      <c r="L97" s="76"/>
    </row>
    <row r="98" spans="1:12" s="9" customFormat="1" ht="19.899999999999999" customHeight="1">
      <c r="A98" s="169"/>
      <c r="B98" s="170"/>
      <c r="C98" s="169"/>
      <c r="D98" s="171" t="s">
        <v>140</v>
      </c>
      <c r="E98" s="172"/>
      <c r="F98" s="172"/>
      <c r="G98" s="172"/>
      <c r="H98" s="172"/>
      <c r="I98" s="172"/>
      <c r="J98" s="173">
        <f>J120</f>
        <v>0</v>
      </c>
      <c r="K98" s="169"/>
      <c r="L98" s="77"/>
    </row>
    <row r="99" spans="1:12" s="1" customFormat="1" ht="21.75" customHeight="1">
      <c r="A99" s="130"/>
      <c r="B99" s="131"/>
      <c r="C99" s="130"/>
      <c r="D99" s="130"/>
      <c r="E99" s="130"/>
      <c r="F99" s="130"/>
      <c r="G99" s="130"/>
      <c r="H99" s="130"/>
      <c r="I99" s="130"/>
      <c r="J99" s="130"/>
      <c r="K99" s="130"/>
      <c r="L99" s="23"/>
    </row>
    <row r="100" spans="1:12" s="1" customFormat="1" ht="6.95" customHeight="1">
      <c r="A100" s="130"/>
      <c r="B100" s="156"/>
      <c r="C100" s="157"/>
      <c r="D100" s="157"/>
      <c r="E100" s="157"/>
      <c r="F100" s="157"/>
      <c r="G100" s="157"/>
      <c r="H100" s="157"/>
      <c r="I100" s="157"/>
      <c r="J100" s="157"/>
      <c r="K100" s="157"/>
      <c r="L100" s="23"/>
    </row>
    <row r="104" spans="1:12" s="1" customFormat="1" ht="6.95" customHeight="1">
      <c r="A104" s="130"/>
      <c r="B104" s="158"/>
      <c r="C104" s="159"/>
      <c r="D104" s="159"/>
      <c r="E104" s="159"/>
      <c r="F104" s="159"/>
      <c r="G104" s="159"/>
      <c r="H104" s="159"/>
      <c r="I104" s="159"/>
      <c r="J104" s="159"/>
      <c r="K104" s="159"/>
      <c r="L104" s="23"/>
    </row>
    <row r="105" spans="1:12" s="1" customFormat="1" ht="24.95" customHeight="1">
      <c r="A105" s="130"/>
      <c r="B105" s="131"/>
      <c r="C105" s="128" t="s">
        <v>105</v>
      </c>
      <c r="D105" s="130"/>
      <c r="E105" s="130"/>
      <c r="F105" s="130"/>
      <c r="G105" s="130"/>
      <c r="H105" s="130"/>
      <c r="I105" s="130"/>
      <c r="J105" s="130"/>
      <c r="K105" s="130"/>
      <c r="L105" s="23"/>
    </row>
    <row r="106" spans="1:12" s="1" customFormat="1" ht="6.95" customHeight="1">
      <c r="A106" s="130"/>
      <c r="B106" s="131"/>
      <c r="C106" s="130"/>
      <c r="D106" s="130"/>
      <c r="E106" s="130"/>
      <c r="F106" s="130"/>
      <c r="G106" s="130"/>
      <c r="H106" s="130"/>
      <c r="I106" s="130"/>
      <c r="J106" s="130"/>
      <c r="K106" s="130"/>
      <c r="L106" s="23"/>
    </row>
    <row r="107" spans="1:12" s="1" customFormat="1" ht="12" customHeight="1">
      <c r="A107" s="130"/>
      <c r="B107" s="131"/>
      <c r="C107" s="129" t="s">
        <v>14</v>
      </c>
      <c r="D107" s="130"/>
      <c r="E107" s="130"/>
      <c r="F107" s="130"/>
      <c r="G107" s="130"/>
      <c r="H107" s="130"/>
      <c r="I107" s="130"/>
      <c r="J107" s="130"/>
      <c r="K107" s="130"/>
      <c r="L107" s="23"/>
    </row>
    <row r="108" spans="1:12" s="1" customFormat="1" ht="16.5" customHeight="1">
      <c r="A108" s="130"/>
      <c r="B108" s="131"/>
      <c r="C108" s="130"/>
      <c r="D108" s="130"/>
      <c r="E108" s="236" t="str">
        <f>E7</f>
        <v>Revitalizace sportovního areálu v Holicích</v>
      </c>
      <c r="F108" s="237"/>
      <c r="G108" s="237"/>
      <c r="H108" s="237"/>
      <c r="I108" s="130"/>
      <c r="J108" s="130"/>
      <c r="K108" s="130"/>
      <c r="L108" s="23"/>
    </row>
    <row r="109" spans="1:12" s="1" customFormat="1" ht="12" customHeight="1">
      <c r="A109" s="130"/>
      <c r="B109" s="131"/>
      <c r="C109" s="129" t="s">
        <v>97</v>
      </c>
      <c r="D109" s="130"/>
      <c r="E109" s="130"/>
      <c r="F109" s="130"/>
      <c r="G109" s="130"/>
      <c r="H109" s="130"/>
      <c r="I109" s="130"/>
      <c r="J109" s="130"/>
      <c r="K109" s="130"/>
      <c r="L109" s="23"/>
    </row>
    <row r="110" spans="1:12" s="1" customFormat="1" ht="16.5" customHeight="1">
      <c r="A110" s="130"/>
      <c r="B110" s="131"/>
      <c r="C110" s="130"/>
      <c r="D110" s="130"/>
      <c r="E110" s="234" t="str">
        <f>E9</f>
        <v>04 - IO 20 Areálové osvětlení</v>
      </c>
      <c r="F110" s="235"/>
      <c r="G110" s="235"/>
      <c r="H110" s="235"/>
      <c r="I110" s="130"/>
      <c r="J110" s="130"/>
      <c r="K110" s="130"/>
      <c r="L110" s="23"/>
    </row>
    <row r="111" spans="1:12" s="1" customFormat="1" ht="6.95" customHeight="1">
      <c r="A111" s="130"/>
      <c r="B111" s="131"/>
      <c r="C111" s="130"/>
      <c r="D111" s="130"/>
      <c r="E111" s="130"/>
      <c r="F111" s="130"/>
      <c r="G111" s="130"/>
      <c r="H111" s="130"/>
      <c r="I111" s="130"/>
      <c r="J111" s="130"/>
      <c r="K111" s="130"/>
      <c r="L111" s="23"/>
    </row>
    <row r="112" spans="1:12" s="1" customFormat="1" ht="12" customHeight="1">
      <c r="A112" s="130"/>
      <c r="B112" s="131"/>
      <c r="C112" s="129" t="s">
        <v>18</v>
      </c>
      <c r="D112" s="130"/>
      <c r="E112" s="130"/>
      <c r="F112" s="132" t="str">
        <f>F12</f>
        <v>Holice</v>
      </c>
      <c r="G112" s="130"/>
      <c r="H112" s="130"/>
      <c r="I112" s="129" t="s">
        <v>20</v>
      </c>
      <c r="J112" s="133" t="str">
        <f>IF(J12="","",J12)</f>
        <v>21. 10. 2019</v>
      </c>
      <c r="K112" s="130"/>
      <c r="L112" s="23"/>
    </row>
    <row r="113" spans="1:65" s="1" customFormat="1" ht="6.95" customHeight="1">
      <c r="A113" s="130"/>
      <c r="B113" s="131"/>
      <c r="C113" s="130"/>
      <c r="D113" s="130"/>
      <c r="E113" s="130"/>
      <c r="F113" s="130"/>
      <c r="G113" s="130"/>
      <c r="H113" s="130"/>
      <c r="I113" s="130"/>
      <c r="J113" s="130"/>
      <c r="K113" s="130"/>
      <c r="L113" s="23"/>
    </row>
    <row r="114" spans="1:65" s="1" customFormat="1" ht="43.15" customHeight="1">
      <c r="A114" s="130"/>
      <c r="B114" s="131"/>
      <c r="C114" s="129" t="s">
        <v>22</v>
      </c>
      <c r="D114" s="130"/>
      <c r="E114" s="130"/>
      <c r="F114" s="132" t="str">
        <f>E15</f>
        <v>Město Holice, Holubova 1, 534 14  Holice</v>
      </c>
      <c r="G114" s="130"/>
      <c r="H114" s="130"/>
      <c r="I114" s="129" t="s">
        <v>28</v>
      </c>
      <c r="J114" s="160" t="str">
        <f>E21</f>
        <v>ADONIS PROJEKT spol. s r.o., Hradec Králové</v>
      </c>
      <c r="K114" s="130"/>
      <c r="L114" s="23"/>
    </row>
    <row r="115" spans="1:65" s="1" customFormat="1" ht="15.2" customHeight="1">
      <c r="A115" s="130"/>
      <c r="B115" s="131"/>
      <c r="C115" s="129" t="s">
        <v>26</v>
      </c>
      <c r="D115" s="130"/>
      <c r="E115" s="130"/>
      <c r="F115" s="132" t="str">
        <f>IF(E18="","",E18)</f>
        <v xml:space="preserve"> </v>
      </c>
      <c r="G115" s="130"/>
      <c r="H115" s="130"/>
      <c r="I115" s="129" t="s">
        <v>31</v>
      </c>
      <c r="J115" s="160" t="str">
        <f>E24</f>
        <v xml:space="preserve"> </v>
      </c>
      <c r="K115" s="130"/>
      <c r="L115" s="23"/>
    </row>
    <row r="116" spans="1:65" s="1" customFormat="1" ht="10.35" customHeight="1">
      <c r="A116" s="130"/>
      <c r="B116" s="131"/>
      <c r="C116" s="130"/>
      <c r="D116" s="130"/>
      <c r="E116" s="130"/>
      <c r="F116" s="130"/>
      <c r="G116" s="130"/>
      <c r="H116" s="130"/>
      <c r="I116" s="130"/>
      <c r="J116" s="130"/>
      <c r="K116" s="130"/>
      <c r="L116" s="23"/>
    </row>
    <row r="117" spans="1:65" s="10" customFormat="1" ht="29.25" customHeight="1">
      <c r="A117" s="174"/>
      <c r="B117" s="175"/>
      <c r="C117" s="176" t="s">
        <v>106</v>
      </c>
      <c r="D117" s="177" t="s">
        <v>58</v>
      </c>
      <c r="E117" s="177" t="s">
        <v>54</v>
      </c>
      <c r="F117" s="177" t="s">
        <v>55</v>
      </c>
      <c r="G117" s="177" t="s">
        <v>107</v>
      </c>
      <c r="H117" s="177" t="s">
        <v>108</v>
      </c>
      <c r="I117" s="177" t="s">
        <v>109</v>
      </c>
      <c r="J117" s="177" t="s">
        <v>100</v>
      </c>
      <c r="K117" s="178" t="s">
        <v>110</v>
      </c>
      <c r="L117" s="78"/>
      <c r="M117" s="46" t="s">
        <v>1</v>
      </c>
      <c r="N117" s="47" t="s">
        <v>37</v>
      </c>
      <c r="O117" s="47" t="s">
        <v>111</v>
      </c>
      <c r="P117" s="47" t="s">
        <v>112</v>
      </c>
      <c r="Q117" s="47" t="s">
        <v>113</v>
      </c>
      <c r="R117" s="47" t="s">
        <v>114</v>
      </c>
      <c r="S117" s="47" t="s">
        <v>115</v>
      </c>
      <c r="T117" s="48" t="s">
        <v>116</v>
      </c>
    </row>
    <row r="118" spans="1:65" s="1" customFormat="1" ht="22.9" customHeight="1">
      <c r="A118" s="130"/>
      <c r="B118" s="131"/>
      <c r="C118" s="179" t="s">
        <v>117</v>
      </c>
      <c r="D118" s="130"/>
      <c r="E118" s="130"/>
      <c r="F118" s="130"/>
      <c r="G118" s="130"/>
      <c r="H118" s="130"/>
      <c r="I118" s="130"/>
      <c r="J118" s="180">
        <f>BK118</f>
        <v>0</v>
      </c>
      <c r="K118" s="130"/>
      <c r="L118" s="23"/>
      <c r="M118" s="49"/>
      <c r="N118" s="40"/>
      <c r="O118" s="40"/>
      <c r="P118" s="79">
        <f>P119</f>
        <v>0</v>
      </c>
      <c r="Q118" s="40"/>
      <c r="R118" s="79">
        <f>R119</f>
        <v>0</v>
      </c>
      <c r="S118" s="40"/>
      <c r="T118" s="80">
        <f>T119</f>
        <v>0</v>
      </c>
      <c r="AT118" s="14" t="s">
        <v>72</v>
      </c>
      <c r="AU118" s="14" t="s">
        <v>102</v>
      </c>
      <c r="BK118" s="81">
        <f>BK119</f>
        <v>0</v>
      </c>
    </row>
    <row r="119" spans="1:65" s="11" customFormat="1" ht="25.9" customHeight="1">
      <c r="A119" s="181"/>
      <c r="B119" s="182"/>
      <c r="C119" s="181"/>
      <c r="D119" s="183" t="s">
        <v>72</v>
      </c>
      <c r="E119" s="184" t="s">
        <v>118</v>
      </c>
      <c r="F119" s="184" t="s">
        <v>118</v>
      </c>
      <c r="G119" s="181"/>
      <c r="H119" s="181"/>
      <c r="I119" s="181"/>
      <c r="J119" s="185">
        <f>BK119</f>
        <v>0</v>
      </c>
      <c r="K119" s="181"/>
      <c r="L119" s="82"/>
      <c r="M119" s="84"/>
      <c r="N119" s="85"/>
      <c r="O119" s="85"/>
      <c r="P119" s="86">
        <f>P120</f>
        <v>0</v>
      </c>
      <c r="Q119" s="85"/>
      <c r="R119" s="86">
        <f>R120</f>
        <v>0</v>
      </c>
      <c r="S119" s="85"/>
      <c r="T119" s="87">
        <f>T120</f>
        <v>0</v>
      </c>
      <c r="AR119" s="83" t="s">
        <v>81</v>
      </c>
      <c r="AT119" s="88" t="s">
        <v>72</v>
      </c>
      <c r="AU119" s="88" t="s">
        <v>73</v>
      </c>
      <c r="AY119" s="83" t="s">
        <v>119</v>
      </c>
      <c r="BK119" s="89">
        <f>BK120</f>
        <v>0</v>
      </c>
    </row>
    <row r="120" spans="1:65" s="11" customFormat="1" ht="22.9" customHeight="1">
      <c r="A120" s="181"/>
      <c r="B120" s="182"/>
      <c r="C120" s="181"/>
      <c r="D120" s="183" t="s">
        <v>72</v>
      </c>
      <c r="E120" s="186" t="s">
        <v>141</v>
      </c>
      <c r="F120" s="186" t="s">
        <v>91</v>
      </c>
      <c r="G120" s="181"/>
      <c r="H120" s="181"/>
      <c r="I120" s="181"/>
      <c r="J120" s="187">
        <f>BK120</f>
        <v>0</v>
      </c>
      <c r="K120" s="181"/>
      <c r="L120" s="82"/>
      <c r="M120" s="84"/>
      <c r="N120" s="85"/>
      <c r="O120" s="85"/>
      <c r="P120" s="86">
        <f>SUM(P121:P124)</f>
        <v>0</v>
      </c>
      <c r="Q120" s="85"/>
      <c r="R120" s="86">
        <f>SUM(R121:R124)</f>
        <v>0</v>
      </c>
      <c r="S120" s="85"/>
      <c r="T120" s="87">
        <f>SUM(T121:T124)</f>
        <v>0</v>
      </c>
      <c r="AR120" s="83" t="s">
        <v>81</v>
      </c>
      <c r="AT120" s="88" t="s">
        <v>72</v>
      </c>
      <c r="AU120" s="88" t="s">
        <v>81</v>
      </c>
      <c r="AY120" s="83" t="s">
        <v>119</v>
      </c>
      <c r="BK120" s="89">
        <f>SUM(BK121:BK124)</f>
        <v>0</v>
      </c>
    </row>
    <row r="121" spans="1:65" s="1" customFormat="1" ht="16.5" customHeight="1">
      <c r="A121" s="130"/>
      <c r="B121" s="131"/>
      <c r="C121" s="188" t="s">
        <v>81</v>
      </c>
      <c r="D121" s="188" t="s">
        <v>121</v>
      </c>
      <c r="E121" s="189" t="s">
        <v>142</v>
      </c>
      <c r="F121" s="190" t="s">
        <v>91</v>
      </c>
      <c r="G121" s="191" t="s">
        <v>122</v>
      </c>
      <c r="H121" s="192">
        <v>1</v>
      </c>
      <c r="I121" s="112"/>
      <c r="J121" s="193">
        <f>ROUND(I121*H121,2)</f>
        <v>0</v>
      </c>
      <c r="K121" s="190" t="s">
        <v>1</v>
      </c>
      <c r="L121" s="23"/>
      <c r="M121" s="90" t="s">
        <v>1</v>
      </c>
      <c r="N121" s="91" t="s">
        <v>38</v>
      </c>
      <c r="O121" s="92">
        <v>0</v>
      </c>
      <c r="P121" s="92">
        <f>O121*H121</f>
        <v>0</v>
      </c>
      <c r="Q121" s="92">
        <v>0</v>
      </c>
      <c r="R121" s="92">
        <f>Q121*H121</f>
        <v>0</v>
      </c>
      <c r="S121" s="92">
        <v>0</v>
      </c>
      <c r="T121" s="93">
        <f>S121*H121</f>
        <v>0</v>
      </c>
      <c r="AR121" s="94" t="s">
        <v>123</v>
      </c>
      <c r="AT121" s="94" t="s">
        <v>121</v>
      </c>
      <c r="AU121" s="94" t="s">
        <v>83</v>
      </c>
      <c r="AY121" s="14" t="s">
        <v>119</v>
      </c>
      <c r="BE121" s="95">
        <f>IF(N121="základní",J121,0)</f>
        <v>0</v>
      </c>
      <c r="BF121" s="95">
        <f>IF(N121="snížená",J121,0)</f>
        <v>0</v>
      </c>
      <c r="BG121" s="95">
        <f>IF(N121="zákl. přenesená",J121,0)</f>
        <v>0</v>
      </c>
      <c r="BH121" s="95">
        <f>IF(N121="sníž. přenesená",J121,0)</f>
        <v>0</v>
      </c>
      <c r="BI121" s="95">
        <f>IF(N121="nulová",J121,0)</f>
        <v>0</v>
      </c>
      <c r="BJ121" s="14" t="s">
        <v>81</v>
      </c>
      <c r="BK121" s="95">
        <f>ROUND(I121*H121,2)</f>
        <v>0</v>
      </c>
      <c r="BL121" s="14" t="s">
        <v>123</v>
      </c>
      <c r="BM121" s="94" t="s">
        <v>143</v>
      </c>
    </row>
    <row r="122" spans="1:65" s="12" customFormat="1">
      <c r="A122" s="194"/>
      <c r="B122" s="195"/>
      <c r="C122" s="194"/>
      <c r="D122" s="196" t="s">
        <v>125</v>
      </c>
      <c r="E122" s="197" t="s">
        <v>1</v>
      </c>
      <c r="F122" s="198" t="s">
        <v>130</v>
      </c>
      <c r="G122" s="194"/>
      <c r="H122" s="199">
        <v>1</v>
      </c>
      <c r="I122" s="123"/>
      <c r="J122" s="194"/>
      <c r="K122" s="194"/>
      <c r="L122" s="96"/>
      <c r="M122" s="101"/>
      <c r="N122" s="102"/>
      <c r="O122" s="102"/>
      <c r="P122" s="102"/>
      <c r="Q122" s="102"/>
      <c r="R122" s="102"/>
      <c r="S122" s="102"/>
      <c r="T122" s="103"/>
      <c r="AT122" s="97" t="s">
        <v>125</v>
      </c>
      <c r="AU122" s="97" t="s">
        <v>83</v>
      </c>
      <c r="AV122" s="12" t="s">
        <v>83</v>
      </c>
      <c r="AW122" s="12" t="s">
        <v>30</v>
      </c>
      <c r="AX122" s="12" t="s">
        <v>81</v>
      </c>
      <c r="AY122" s="97" t="s">
        <v>119</v>
      </c>
    </row>
    <row r="123" spans="1:65" s="1" customFormat="1" ht="16.5" customHeight="1">
      <c r="A123" s="130"/>
      <c r="B123" s="131"/>
      <c r="C123" s="188" t="s">
        <v>83</v>
      </c>
      <c r="D123" s="188" t="s">
        <v>121</v>
      </c>
      <c r="E123" s="189" t="s">
        <v>144</v>
      </c>
      <c r="F123" s="190" t="s">
        <v>145</v>
      </c>
      <c r="G123" s="191" t="s">
        <v>137</v>
      </c>
      <c r="H123" s="192">
        <v>1.5</v>
      </c>
      <c r="I123" s="112">
        <f>I121/100</f>
        <v>0</v>
      </c>
      <c r="J123" s="193">
        <f>ROUND(I123*H123,2)</f>
        <v>0</v>
      </c>
      <c r="K123" s="190" t="s">
        <v>1</v>
      </c>
      <c r="L123" s="23"/>
      <c r="M123" s="90" t="s">
        <v>1</v>
      </c>
      <c r="N123" s="91" t="s">
        <v>38</v>
      </c>
      <c r="O123" s="92">
        <v>0</v>
      </c>
      <c r="P123" s="92">
        <f>O123*H123</f>
        <v>0</v>
      </c>
      <c r="Q123" s="92">
        <v>0</v>
      </c>
      <c r="R123" s="92">
        <f>Q123*H123</f>
        <v>0</v>
      </c>
      <c r="S123" s="92">
        <v>0</v>
      </c>
      <c r="T123" s="93">
        <f>S123*H123</f>
        <v>0</v>
      </c>
      <c r="AR123" s="94" t="s">
        <v>123</v>
      </c>
      <c r="AT123" s="94" t="s">
        <v>121</v>
      </c>
      <c r="AU123" s="94" t="s">
        <v>83</v>
      </c>
      <c r="AY123" s="14" t="s">
        <v>119</v>
      </c>
      <c r="BE123" s="95">
        <f>IF(N123="základní",J123,0)</f>
        <v>0</v>
      </c>
      <c r="BF123" s="95">
        <f>IF(N123="snížená",J123,0)</f>
        <v>0</v>
      </c>
      <c r="BG123" s="95">
        <f>IF(N123="zákl. přenesená",J123,0)</f>
        <v>0</v>
      </c>
      <c r="BH123" s="95">
        <f>IF(N123="sníž. přenesená",J123,0)</f>
        <v>0</v>
      </c>
      <c r="BI123" s="95">
        <f>IF(N123="nulová",J123,0)</f>
        <v>0</v>
      </c>
      <c r="BJ123" s="14" t="s">
        <v>81</v>
      </c>
      <c r="BK123" s="95">
        <f>ROUND(I123*H123,2)</f>
        <v>0</v>
      </c>
      <c r="BL123" s="14" t="s">
        <v>123</v>
      </c>
      <c r="BM123" s="94" t="s">
        <v>146</v>
      </c>
    </row>
    <row r="124" spans="1:65" s="12" customFormat="1">
      <c r="A124" s="194"/>
      <c r="B124" s="195"/>
      <c r="C124" s="194"/>
      <c r="D124" s="196" t="s">
        <v>125</v>
      </c>
      <c r="E124" s="197" t="s">
        <v>1</v>
      </c>
      <c r="F124" s="198" t="s">
        <v>147</v>
      </c>
      <c r="G124" s="194"/>
      <c r="H124" s="199">
        <v>1.5</v>
      </c>
      <c r="I124" s="123"/>
      <c r="J124" s="194"/>
      <c r="K124" s="194"/>
      <c r="L124" s="96"/>
      <c r="M124" s="98"/>
      <c r="N124" s="99"/>
      <c r="O124" s="99"/>
      <c r="P124" s="99"/>
      <c r="Q124" s="99"/>
      <c r="R124" s="99"/>
      <c r="S124" s="99"/>
      <c r="T124" s="100"/>
      <c r="AT124" s="97" t="s">
        <v>125</v>
      </c>
      <c r="AU124" s="97" t="s">
        <v>83</v>
      </c>
      <c r="AV124" s="12" t="s">
        <v>83</v>
      </c>
      <c r="AW124" s="12" t="s">
        <v>30</v>
      </c>
      <c r="AX124" s="12" t="s">
        <v>81</v>
      </c>
      <c r="AY124" s="97" t="s">
        <v>119</v>
      </c>
    </row>
    <row r="125" spans="1:65" s="1" customFormat="1" ht="6.95" customHeight="1">
      <c r="A125" s="130"/>
      <c r="B125" s="156"/>
      <c r="C125" s="157"/>
      <c r="D125" s="157"/>
      <c r="E125" s="157"/>
      <c r="F125" s="157"/>
      <c r="G125" s="157"/>
      <c r="H125" s="157"/>
      <c r="I125" s="157"/>
      <c r="J125" s="157"/>
      <c r="K125" s="157"/>
      <c r="L125" s="23"/>
    </row>
  </sheetData>
  <sheetProtection password="CEC8" sheet="1" objects="1" scenarios="1"/>
  <autoFilter ref="C117:K124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2"/>
  <sheetViews>
    <sheetView showGridLines="0" topLeftCell="A119" zoomScale="80" zoomScaleNormal="80" workbookViewId="0">
      <selection activeCell="AB156" sqref="AB156"/>
    </sheetView>
  </sheetViews>
  <sheetFormatPr defaultRowHeight="11.25"/>
  <cols>
    <col min="1" max="1" width="8.33203125" style="73" customWidth="1"/>
    <col min="2" max="2" width="1.6640625" style="73" customWidth="1"/>
    <col min="3" max="3" width="4.1640625" style="73" customWidth="1"/>
    <col min="4" max="4" width="4.33203125" style="73" customWidth="1"/>
    <col min="5" max="5" width="17.1640625" style="73" customWidth="1"/>
    <col min="6" max="6" width="50.83203125" style="73" customWidth="1"/>
    <col min="7" max="7" width="7" style="73" customWidth="1"/>
    <col min="8" max="8" width="11.5" style="73" customWidth="1"/>
    <col min="9" max="11" width="20.1640625" style="73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1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4" t="s">
        <v>95</v>
      </c>
    </row>
    <row r="3" spans="1:46" ht="6.95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83</v>
      </c>
    </row>
    <row r="4" spans="1:46" ht="24.95" customHeight="1">
      <c r="B4" s="127"/>
      <c r="D4" s="128" t="s">
        <v>96</v>
      </c>
      <c r="L4" s="17"/>
      <c r="M4" s="74" t="s">
        <v>10</v>
      </c>
      <c r="AT4" s="14" t="s">
        <v>3</v>
      </c>
    </row>
    <row r="5" spans="1:46" ht="6.95" customHeight="1">
      <c r="B5" s="127"/>
      <c r="L5" s="17"/>
    </row>
    <row r="6" spans="1:46" ht="12" customHeight="1">
      <c r="B6" s="127"/>
      <c r="D6" s="129" t="s">
        <v>14</v>
      </c>
      <c r="L6" s="17"/>
    </row>
    <row r="7" spans="1:46" ht="16.5" customHeight="1">
      <c r="B7" s="127"/>
      <c r="E7" s="236" t="str">
        <f>'Rekapitulace stavby'!K6</f>
        <v>Revitalizace sportovního areálu v Holicích</v>
      </c>
      <c r="F7" s="237"/>
      <c r="G7" s="237"/>
      <c r="H7" s="237"/>
      <c r="L7" s="17"/>
    </row>
    <row r="8" spans="1:46" s="1" customFormat="1" ht="12" customHeight="1">
      <c r="A8" s="130"/>
      <c r="B8" s="131"/>
      <c r="C8" s="130"/>
      <c r="D8" s="129" t="s">
        <v>97</v>
      </c>
      <c r="E8" s="130"/>
      <c r="F8" s="130"/>
      <c r="G8" s="130"/>
      <c r="H8" s="130"/>
      <c r="I8" s="130"/>
      <c r="J8" s="130"/>
      <c r="K8" s="130"/>
      <c r="L8" s="23"/>
    </row>
    <row r="9" spans="1:46" s="1" customFormat="1" ht="36.950000000000003" customHeight="1">
      <c r="A9" s="130"/>
      <c r="B9" s="131"/>
      <c r="C9" s="130"/>
      <c r="D9" s="130"/>
      <c r="E9" s="234" t="s">
        <v>148</v>
      </c>
      <c r="F9" s="235"/>
      <c r="G9" s="235"/>
      <c r="H9" s="235"/>
      <c r="I9" s="130"/>
      <c r="J9" s="130"/>
      <c r="K9" s="130"/>
      <c r="L9" s="23"/>
    </row>
    <row r="10" spans="1:46" s="1" customFormat="1">
      <c r="A10" s="130"/>
      <c r="B10" s="131"/>
      <c r="C10" s="130"/>
      <c r="D10" s="130"/>
      <c r="E10" s="130"/>
      <c r="F10" s="130"/>
      <c r="G10" s="130"/>
      <c r="H10" s="130"/>
      <c r="I10" s="130"/>
      <c r="J10" s="130"/>
      <c r="K10" s="130"/>
      <c r="L10" s="23"/>
    </row>
    <row r="11" spans="1:46" s="1" customFormat="1" ht="12" customHeight="1">
      <c r="A11" s="130"/>
      <c r="B11" s="131"/>
      <c r="C11" s="130"/>
      <c r="D11" s="129" t="s">
        <v>16</v>
      </c>
      <c r="E11" s="130"/>
      <c r="F11" s="132" t="s">
        <v>1</v>
      </c>
      <c r="G11" s="130"/>
      <c r="H11" s="130"/>
      <c r="I11" s="129" t="s">
        <v>17</v>
      </c>
      <c r="J11" s="132" t="s">
        <v>1</v>
      </c>
      <c r="K11" s="130"/>
      <c r="L11" s="23"/>
    </row>
    <row r="12" spans="1:46" s="1" customFormat="1" ht="12" customHeight="1">
      <c r="A12" s="130"/>
      <c r="B12" s="131"/>
      <c r="C12" s="130"/>
      <c r="D12" s="129" t="s">
        <v>18</v>
      </c>
      <c r="E12" s="130"/>
      <c r="F12" s="132" t="s">
        <v>19</v>
      </c>
      <c r="G12" s="130"/>
      <c r="H12" s="130"/>
      <c r="I12" s="129" t="s">
        <v>20</v>
      </c>
      <c r="J12" s="133" t="str">
        <f>'Rekapitulace stavby'!AN8</f>
        <v>21. 10. 2019</v>
      </c>
      <c r="K12" s="130"/>
      <c r="L12" s="23"/>
    </row>
    <row r="13" spans="1:46" s="1" customFormat="1" ht="10.9" customHeight="1">
      <c r="A13" s="130"/>
      <c r="B13" s="131"/>
      <c r="C13" s="130"/>
      <c r="D13" s="130"/>
      <c r="E13" s="130"/>
      <c r="F13" s="130"/>
      <c r="G13" s="130"/>
      <c r="H13" s="130"/>
      <c r="I13" s="130"/>
      <c r="J13" s="130"/>
      <c r="K13" s="130"/>
      <c r="L13" s="23"/>
    </row>
    <row r="14" spans="1:46" s="1" customFormat="1" ht="12" customHeight="1">
      <c r="A14" s="130"/>
      <c r="B14" s="131"/>
      <c r="C14" s="130"/>
      <c r="D14" s="129" t="s">
        <v>22</v>
      </c>
      <c r="E14" s="130"/>
      <c r="F14" s="130"/>
      <c r="G14" s="130"/>
      <c r="H14" s="130"/>
      <c r="I14" s="129" t="s">
        <v>23</v>
      </c>
      <c r="J14" s="132" t="s">
        <v>1</v>
      </c>
      <c r="K14" s="130"/>
      <c r="L14" s="23"/>
    </row>
    <row r="15" spans="1:46" s="1" customFormat="1" ht="18" customHeight="1">
      <c r="A15" s="130"/>
      <c r="B15" s="131"/>
      <c r="C15" s="130"/>
      <c r="D15" s="130"/>
      <c r="E15" s="132" t="s">
        <v>24</v>
      </c>
      <c r="F15" s="130"/>
      <c r="G15" s="130"/>
      <c r="H15" s="130"/>
      <c r="I15" s="129" t="s">
        <v>25</v>
      </c>
      <c r="J15" s="132" t="s">
        <v>1</v>
      </c>
      <c r="K15" s="130"/>
      <c r="L15" s="23"/>
    </row>
    <row r="16" spans="1:46" s="1" customFormat="1" ht="6.95" customHeight="1">
      <c r="A16" s="130"/>
      <c r="B16" s="131"/>
      <c r="C16" s="130"/>
      <c r="D16" s="130"/>
      <c r="E16" s="130"/>
      <c r="F16" s="130"/>
      <c r="G16" s="130"/>
      <c r="H16" s="130"/>
      <c r="I16" s="130"/>
      <c r="J16" s="130"/>
      <c r="K16" s="130"/>
      <c r="L16" s="23"/>
    </row>
    <row r="17" spans="1:12" s="1" customFormat="1" ht="12" customHeight="1">
      <c r="A17" s="130"/>
      <c r="B17" s="131"/>
      <c r="C17" s="130"/>
      <c r="D17" s="129" t="s">
        <v>26</v>
      </c>
      <c r="E17" s="130"/>
      <c r="F17" s="130"/>
      <c r="G17" s="130"/>
      <c r="H17" s="130"/>
      <c r="I17" s="129" t="s">
        <v>23</v>
      </c>
      <c r="J17" s="132" t="str">
        <f>'Rekapitulace stavby'!AN13</f>
        <v/>
      </c>
      <c r="K17" s="130"/>
      <c r="L17" s="23"/>
    </row>
    <row r="18" spans="1:12" s="1" customFormat="1" ht="18" customHeight="1">
      <c r="A18" s="130"/>
      <c r="B18" s="131"/>
      <c r="C18" s="130"/>
      <c r="D18" s="130"/>
      <c r="E18" s="238" t="str">
        <f>'Rekapitulace stavby'!E14</f>
        <v xml:space="preserve"> </v>
      </c>
      <c r="F18" s="238"/>
      <c r="G18" s="238"/>
      <c r="H18" s="238"/>
      <c r="I18" s="129" t="s">
        <v>25</v>
      </c>
      <c r="J18" s="132" t="str">
        <f>'Rekapitulace stavby'!AN14</f>
        <v/>
      </c>
      <c r="K18" s="130"/>
      <c r="L18" s="23"/>
    </row>
    <row r="19" spans="1:12" s="1" customFormat="1" ht="6.95" customHeight="1">
      <c r="A19" s="130"/>
      <c r="B19" s="131"/>
      <c r="C19" s="130"/>
      <c r="D19" s="130"/>
      <c r="E19" s="130"/>
      <c r="F19" s="130"/>
      <c r="G19" s="130"/>
      <c r="H19" s="130"/>
      <c r="I19" s="130"/>
      <c r="J19" s="130"/>
      <c r="K19" s="130"/>
      <c r="L19" s="23"/>
    </row>
    <row r="20" spans="1:12" s="1" customFormat="1" ht="12" customHeight="1">
      <c r="A20" s="130"/>
      <c r="B20" s="131"/>
      <c r="C20" s="130"/>
      <c r="D20" s="129" t="s">
        <v>28</v>
      </c>
      <c r="E20" s="130"/>
      <c r="F20" s="130"/>
      <c r="G20" s="130"/>
      <c r="H20" s="130"/>
      <c r="I20" s="129" t="s">
        <v>23</v>
      </c>
      <c r="J20" s="132" t="s">
        <v>1</v>
      </c>
      <c r="K20" s="130"/>
      <c r="L20" s="23"/>
    </row>
    <row r="21" spans="1:12" s="1" customFormat="1" ht="18" customHeight="1">
      <c r="A21" s="130"/>
      <c r="B21" s="131"/>
      <c r="C21" s="130"/>
      <c r="D21" s="130"/>
      <c r="E21" s="132" t="s">
        <v>29</v>
      </c>
      <c r="F21" s="130"/>
      <c r="G21" s="130"/>
      <c r="H21" s="130"/>
      <c r="I21" s="129" t="s">
        <v>25</v>
      </c>
      <c r="J21" s="132" t="s">
        <v>1</v>
      </c>
      <c r="K21" s="130"/>
      <c r="L21" s="23"/>
    </row>
    <row r="22" spans="1:12" s="1" customFormat="1" ht="6.95" customHeight="1">
      <c r="A22" s="130"/>
      <c r="B22" s="131"/>
      <c r="C22" s="130"/>
      <c r="D22" s="130"/>
      <c r="E22" s="130"/>
      <c r="F22" s="130"/>
      <c r="G22" s="130"/>
      <c r="H22" s="130"/>
      <c r="I22" s="130"/>
      <c r="J22" s="130"/>
      <c r="K22" s="130"/>
      <c r="L22" s="23"/>
    </row>
    <row r="23" spans="1:12" s="1" customFormat="1" ht="12" customHeight="1">
      <c r="A23" s="130"/>
      <c r="B23" s="131"/>
      <c r="C23" s="130"/>
      <c r="D23" s="129" t="s">
        <v>31</v>
      </c>
      <c r="E23" s="130"/>
      <c r="F23" s="130"/>
      <c r="G23" s="130"/>
      <c r="H23" s="130"/>
      <c r="I23" s="129" t="s">
        <v>23</v>
      </c>
      <c r="J23" s="132" t="str">
        <f>IF('Rekapitulace stavby'!AN19="","",'Rekapitulace stavby'!AN19)</f>
        <v/>
      </c>
      <c r="K23" s="130"/>
      <c r="L23" s="23"/>
    </row>
    <row r="24" spans="1:12" s="1" customFormat="1" ht="18" customHeight="1">
      <c r="A24" s="130"/>
      <c r="B24" s="131"/>
      <c r="C24" s="130"/>
      <c r="D24" s="130"/>
      <c r="E24" s="132" t="str">
        <f>IF('Rekapitulace stavby'!E20="","",'Rekapitulace stavby'!E20)</f>
        <v xml:space="preserve"> </v>
      </c>
      <c r="F24" s="130"/>
      <c r="G24" s="130"/>
      <c r="H24" s="130"/>
      <c r="I24" s="129" t="s">
        <v>25</v>
      </c>
      <c r="J24" s="132" t="str">
        <f>IF('Rekapitulace stavby'!AN20="","",'Rekapitulace stavby'!AN20)</f>
        <v/>
      </c>
      <c r="K24" s="130"/>
      <c r="L24" s="23"/>
    </row>
    <row r="25" spans="1:12" s="1" customFormat="1" ht="6.95" customHeight="1">
      <c r="A25" s="130"/>
      <c r="B25" s="131"/>
      <c r="C25" s="130"/>
      <c r="D25" s="130"/>
      <c r="E25" s="130"/>
      <c r="F25" s="130"/>
      <c r="G25" s="130"/>
      <c r="H25" s="130"/>
      <c r="I25" s="130"/>
      <c r="J25" s="130"/>
      <c r="K25" s="130"/>
      <c r="L25" s="23"/>
    </row>
    <row r="26" spans="1:12" s="1" customFormat="1" ht="12" customHeight="1">
      <c r="A26" s="130"/>
      <c r="B26" s="131"/>
      <c r="C26" s="130"/>
      <c r="D26" s="129" t="s">
        <v>32</v>
      </c>
      <c r="E26" s="130"/>
      <c r="F26" s="130"/>
      <c r="G26" s="130"/>
      <c r="H26" s="130"/>
      <c r="I26" s="130"/>
      <c r="J26" s="130"/>
      <c r="K26" s="130"/>
      <c r="L26" s="23"/>
    </row>
    <row r="27" spans="1:12" s="7" customFormat="1" ht="16.5" customHeight="1">
      <c r="A27" s="134"/>
      <c r="B27" s="135"/>
      <c r="C27" s="134"/>
      <c r="D27" s="134"/>
      <c r="E27" s="239" t="s">
        <v>1</v>
      </c>
      <c r="F27" s="239"/>
      <c r="G27" s="239"/>
      <c r="H27" s="239"/>
      <c r="I27" s="134"/>
      <c r="J27" s="134"/>
      <c r="K27" s="134"/>
      <c r="L27" s="75"/>
    </row>
    <row r="28" spans="1:12" s="1" customFormat="1" ht="6.95" customHeight="1">
      <c r="A28" s="130"/>
      <c r="B28" s="131"/>
      <c r="C28" s="130"/>
      <c r="D28" s="130"/>
      <c r="E28" s="130"/>
      <c r="F28" s="130"/>
      <c r="G28" s="130"/>
      <c r="H28" s="130"/>
      <c r="I28" s="130"/>
      <c r="J28" s="130"/>
      <c r="K28" s="130"/>
      <c r="L28" s="23"/>
    </row>
    <row r="29" spans="1:12" s="1" customFormat="1" ht="6.95" customHeight="1">
      <c r="A29" s="130"/>
      <c r="B29" s="131"/>
      <c r="C29" s="130"/>
      <c r="D29" s="136"/>
      <c r="E29" s="136"/>
      <c r="F29" s="136"/>
      <c r="G29" s="136"/>
      <c r="H29" s="136"/>
      <c r="I29" s="136"/>
      <c r="J29" s="136"/>
      <c r="K29" s="136"/>
      <c r="L29" s="23"/>
    </row>
    <row r="30" spans="1:12" s="1" customFormat="1" ht="25.35" customHeight="1">
      <c r="A30" s="130"/>
      <c r="B30" s="131"/>
      <c r="C30" s="130"/>
      <c r="D30" s="137" t="s">
        <v>33</v>
      </c>
      <c r="E30" s="130"/>
      <c r="F30" s="130"/>
      <c r="G30" s="130"/>
      <c r="H30" s="130"/>
      <c r="I30" s="130"/>
      <c r="J30" s="138">
        <f>ROUND(J123, 2)</f>
        <v>0</v>
      </c>
      <c r="K30" s="130"/>
      <c r="L30" s="23"/>
    </row>
    <row r="31" spans="1:12" s="1" customFormat="1" ht="6.95" customHeight="1">
      <c r="A31" s="130"/>
      <c r="B31" s="131"/>
      <c r="C31" s="130"/>
      <c r="D31" s="136"/>
      <c r="E31" s="136"/>
      <c r="F31" s="136"/>
      <c r="G31" s="136"/>
      <c r="H31" s="136"/>
      <c r="I31" s="136"/>
      <c r="J31" s="136"/>
      <c r="K31" s="136"/>
      <c r="L31" s="23"/>
    </row>
    <row r="32" spans="1:12" s="1" customFormat="1" ht="14.45" customHeight="1">
      <c r="A32" s="130"/>
      <c r="B32" s="131"/>
      <c r="C32" s="130"/>
      <c r="D32" s="130"/>
      <c r="E32" s="130"/>
      <c r="F32" s="139" t="s">
        <v>35</v>
      </c>
      <c r="G32" s="130"/>
      <c r="H32" s="130"/>
      <c r="I32" s="139" t="s">
        <v>34</v>
      </c>
      <c r="J32" s="139" t="s">
        <v>36</v>
      </c>
      <c r="K32" s="130"/>
      <c r="L32" s="23"/>
    </row>
    <row r="33" spans="1:12" s="1" customFormat="1" ht="14.45" customHeight="1">
      <c r="A33" s="130"/>
      <c r="B33" s="131"/>
      <c r="C33" s="130"/>
      <c r="D33" s="140" t="s">
        <v>37</v>
      </c>
      <c r="E33" s="129" t="s">
        <v>38</v>
      </c>
      <c r="F33" s="141">
        <f>ROUND((SUM(BE123:BE151)),  2)</f>
        <v>0</v>
      </c>
      <c r="G33" s="130"/>
      <c r="H33" s="130"/>
      <c r="I33" s="142">
        <v>0.21</v>
      </c>
      <c r="J33" s="141">
        <f>ROUND(((SUM(BE123:BE151))*I33),  2)</f>
        <v>0</v>
      </c>
      <c r="K33" s="130"/>
      <c r="L33" s="23"/>
    </row>
    <row r="34" spans="1:12" s="1" customFormat="1" ht="14.45" customHeight="1">
      <c r="A34" s="130"/>
      <c r="B34" s="131"/>
      <c r="C34" s="130"/>
      <c r="D34" s="130"/>
      <c r="E34" s="129" t="s">
        <v>39</v>
      </c>
      <c r="F34" s="141">
        <f>ROUND((SUM(BF123:BF151)),  2)</f>
        <v>0</v>
      </c>
      <c r="G34" s="130"/>
      <c r="H34" s="130"/>
      <c r="I34" s="142">
        <v>0.15</v>
      </c>
      <c r="J34" s="141">
        <f>ROUND(((SUM(BF123:BF151))*I34),  2)</f>
        <v>0</v>
      </c>
      <c r="K34" s="130"/>
      <c r="L34" s="23"/>
    </row>
    <row r="35" spans="1:12" s="1" customFormat="1" ht="14.45" hidden="1" customHeight="1">
      <c r="A35" s="130"/>
      <c r="B35" s="131"/>
      <c r="C35" s="130"/>
      <c r="D35" s="130"/>
      <c r="E35" s="129" t="s">
        <v>40</v>
      </c>
      <c r="F35" s="141">
        <f>ROUND((SUM(BG123:BG151)),  2)</f>
        <v>0</v>
      </c>
      <c r="G35" s="130"/>
      <c r="H35" s="130"/>
      <c r="I35" s="142">
        <v>0.21</v>
      </c>
      <c r="J35" s="141">
        <f>0</f>
        <v>0</v>
      </c>
      <c r="K35" s="130"/>
      <c r="L35" s="23"/>
    </row>
    <row r="36" spans="1:12" s="1" customFormat="1" ht="14.45" hidden="1" customHeight="1">
      <c r="A36" s="130"/>
      <c r="B36" s="131"/>
      <c r="C36" s="130"/>
      <c r="D36" s="130"/>
      <c r="E36" s="129" t="s">
        <v>41</v>
      </c>
      <c r="F36" s="141">
        <f>ROUND((SUM(BH123:BH151)),  2)</f>
        <v>0</v>
      </c>
      <c r="G36" s="130"/>
      <c r="H36" s="130"/>
      <c r="I36" s="142">
        <v>0.15</v>
      </c>
      <c r="J36" s="141">
        <f>0</f>
        <v>0</v>
      </c>
      <c r="K36" s="130"/>
      <c r="L36" s="23"/>
    </row>
    <row r="37" spans="1:12" s="1" customFormat="1" ht="14.45" hidden="1" customHeight="1">
      <c r="A37" s="130"/>
      <c r="B37" s="131"/>
      <c r="C37" s="130"/>
      <c r="D37" s="130"/>
      <c r="E37" s="129" t="s">
        <v>42</v>
      </c>
      <c r="F37" s="141">
        <f>ROUND((SUM(BI123:BI151)),  2)</f>
        <v>0</v>
      </c>
      <c r="G37" s="130"/>
      <c r="H37" s="130"/>
      <c r="I37" s="142">
        <v>0</v>
      </c>
      <c r="J37" s="141">
        <f>0</f>
        <v>0</v>
      </c>
      <c r="K37" s="130"/>
      <c r="L37" s="23"/>
    </row>
    <row r="38" spans="1:12" s="1" customFormat="1" ht="6.95" customHeight="1">
      <c r="A38" s="130"/>
      <c r="B38" s="131"/>
      <c r="C38" s="130"/>
      <c r="D38" s="130"/>
      <c r="E38" s="130"/>
      <c r="F38" s="130"/>
      <c r="G38" s="130"/>
      <c r="H38" s="130"/>
      <c r="I38" s="130"/>
      <c r="J38" s="130"/>
      <c r="K38" s="130"/>
      <c r="L38" s="23"/>
    </row>
    <row r="39" spans="1:12" s="1" customFormat="1" ht="25.35" customHeight="1">
      <c r="A39" s="130"/>
      <c r="B39" s="13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5"/>
      <c r="J39" s="148">
        <f>SUM(J30:J37)</f>
        <v>0</v>
      </c>
      <c r="K39" s="149"/>
      <c r="L39" s="23"/>
    </row>
    <row r="40" spans="1:12" s="1" customFormat="1" ht="14.45" customHeight="1">
      <c r="A40" s="130"/>
      <c r="B40" s="131"/>
      <c r="C40" s="130"/>
      <c r="D40" s="130"/>
      <c r="E40" s="130"/>
      <c r="F40" s="130"/>
      <c r="G40" s="130"/>
      <c r="H40" s="130"/>
      <c r="I40" s="130"/>
      <c r="J40" s="130"/>
      <c r="K40" s="130"/>
      <c r="L40" s="23"/>
    </row>
    <row r="41" spans="1:12" ht="14.45" customHeight="1">
      <c r="B41" s="127"/>
      <c r="L41" s="17"/>
    </row>
    <row r="42" spans="1:12" ht="14.45" customHeight="1">
      <c r="B42" s="127"/>
      <c r="L42" s="17"/>
    </row>
    <row r="43" spans="1:12" ht="14.45" customHeight="1">
      <c r="B43" s="127"/>
      <c r="L43" s="17"/>
    </row>
    <row r="44" spans="1:12" ht="14.45" customHeight="1">
      <c r="B44" s="127"/>
      <c r="L44" s="17"/>
    </row>
    <row r="45" spans="1:12" ht="14.45" customHeight="1">
      <c r="B45" s="127"/>
      <c r="L45" s="17"/>
    </row>
    <row r="46" spans="1:12" ht="14.45" customHeight="1">
      <c r="B46" s="127"/>
      <c r="L46" s="17"/>
    </row>
    <row r="47" spans="1:12" ht="14.45" customHeight="1">
      <c r="B47" s="127"/>
      <c r="L47" s="17"/>
    </row>
    <row r="48" spans="1:12" ht="14.45" customHeight="1">
      <c r="B48" s="127"/>
      <c r="L48" s="17"/>
    </row>
    <row r="49" spans="1:12" ht="14.45" customHeight="1">
      <c r="B49" s="127"/>
      <c r="L49" s="17"/>
    </row>
    <row r="50" spans="1:12" s="1" customFormat="1" ht="14.45" customHeight="1">
      <c r="A50" s="130"/>
      <c r="B50" s="131"/>
      <c r="C50" s="130"/>
      <c r="D50" s="150" t="s">
        <v>46</v>
      </c>
      <c r="E50" s="151"/>
      <c r="F50" s="151"/>
      <c r="G50" s="150" t="s">
        <v>47</v>
      </c>
      <c r="H50" s="151"/>
      <c r="I50" s="151"/>
      <c r="J50" s="151"/>
      <c r="K50" s="151"/>
      <c r="L50" s="23"/>
    </row>
    <row r="51" spans="1:12">
      <c r="B51" s="127"/>
      <c r="L51" s="17"/>
    </row>
    <row r="52" spans="1:12">
      <c r="B52" s="127"/>
      <c r="L52" s="17"/>
    </row>
    <row r="53" spans="1:12">
      <c r="B53" s="127"/>
      <c r="L53" s="17"/>
    </row>
    <row r="54" spans="1:12">
      <c r="B54" s="127"/>
      <c r="L54" s="17"/>
    </row>
    <row r="55" spans="1:12">
      <c r="B55" s="127"/>
      <c r="L55" s="17"/>
    </row>
    <row r="56" spans="1:12">
      <c r="B56" s="127"/>
      <c r="L56" s="17"/>
    </row>
    <row r="57" spans="1:12">
      <c r="B57" s="127"/>
      <c r="L57" s="17"/>
    </row>
    <row r="58" spans="1:12">
      <c r="B58" s="127"/>
      <c r="L58" s="17"/>
    </row>
    <row r="59" spans="1:12">
      <c r="B59" s="127"/>
      <c r="L59" s="17"/>
    </row>
    <row r="60" spans="1:12">
      <c r="B60" s="127"/>
      <c r="L60" s="17"/>
    </row>
    <row r="61" spans="1:12" s="1" customFormat="1" ht="12.75">
      <c r="A61" s="130"/>
      <c r="B61" s="131"/>
      <c r="C61" s="130"/>
      <c r="D61" s="152" t="s">
        <v>48</v>
      </c>
      <c r="E61" s="153"/>
      <c r="F61" s="154" t="s">
        <v>49</v>
      </c>
      <c r="G61" s="152" t="s">
        <v>48</v>
      </c>
      <c r="H61" s="153"/>
      <c r="I61" s="153"/>
      <c r="J61" s="155" t="s">
        <v>49</v>
      </c>
      <c r="K61" s="153"/>
      <c r="L61" s="23"/>
    </row>
    <row r="62" spans="1:12">
      <c r="B62" s="127"/>
      <c r="L62" s="17"/>
    </row>
    <row r="63" spans="1:12">
      <c r="B63" s="127"/>
      <c r="L63" s="17"/>
    </row>
    <row r="64" spans="1:12">
      <c r="B64" s="127"/>
      <c r="L64" s="17"/>
    </row>
    <row r="65" spans="1:12" s="1" customFormat="1" ht="12.75">
      <c r="A65" s="130"/>
      <c r="B65" s="131"/>
      <c r="C65" s="130"/>
      <c r="D65" s="150" t="s">
        <v>50</v>
      </c>
      <c r="E65" s="151"/>
      <c r="F65" s="151"/>
      <c r="G65" s="150" t="s">
        <v>51</v>
      </c>
      <c r="H65" s="151"/>
      <c r="I65" s="151"/>
      <c r="J65" s="151"/>
      <c r="K65" s="151"/>
      <c r="L65" s="23"/>
    </row>
    <row r="66" spans="1:12">
      <c r="B66" s="127"/>
      <c r="L66" s="17"/>
    </row>
    <row r="67" spans="1:12">
      <c r="B67" s="127"/>
      <c r="L67" s="17"/>
    </row>
    <row r="68" spans="1:12">
      <c r="B68" s="127"/>
      <c r="L68" s="17"/>
    </row>
    <row r="69" spans="1:12">
      <c r="B69" s="127"/>
      <c r="L69" s="17"/>
    </row>
    <row r="70" spans="1:12">
      <c r="B70" s="127"/>
      <c r="L70" s="17"/>
    </row>
    <row r="71" spans="1:12">
      <c r="B71" s="127"/>
      <c r="L71" s="17"/>
    </row>
    <row r="72" spans="1:12">
      <c r="B72" s="127"/>
      <c r="L72" s="17"/>
    </row>
    <row r="73" spans="1:12">
      <c r="B73" s="127"/>
      <c r="L73" s="17"/>
    </row>
    <row r="74" spans="1:12">
      <c r="B74" s="127"/>
      <c r="L74" s="17"/>
    </row>
    <row r="75" spans="1:12">
      <c r="B75" s="127"/>
      <c r="L75" s="17"/>
    </row>
    <row r="76" spans="1:12" s="1" customFormat="1" ht="12.75">
      <c r="A76" s="130"/>
      <c r="B76" s="131"/>
      <c r="C76" s="130"/>
      <c r="D76" s="152" t="s">
        <v>48</v>
      </c>
      <c r="E76" s="153"/>
      <c r="F76" s="154" t="s">
        <v>49</v>
      </c>
      <c r="G76" s="152" t="s">
        <v>48</v>
      </c>
      <c r="H76" s="153"/>
      <c r="I76" s="153"/>
      <c r="J76" s="155" t="s">
        <v>49</v>
      </c>
      <c r="K76" s="153"/>
      <c r="L76" s="23"/>
    </row>
    <row r="77" spans="1:12" s="1" customFormat="1" ht="14.45" customHeight="1">
      <c r="A77" s="130"/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23"/>
    </row>
    <row r="81" spans="1:47" s="1" customFormat="1" ht="6.95" customHeight="1">
      <c r="A81" s="130"/>
      <c r="B81" s="158"/>
      <c r="C81" s="159"/>
      <c r="D81" s="159"/>
      <c r="E81" s="159"/>
      <c r="F81" s="159"/>
      <c r="G81" s="159"/>
      <c r="H81" s="159"/>
      <c r="I81" s="159"/>
      <c r="J81" s="159"/>
      <c r="K81" s="159"/>
      <c r="L81" s="23"/>
    </row>
    <row r="82" spans="1:47" s="1" customFormat="1" ht="24.95" customHeight="1">
      <c r="A82" s="130"/>
      <c r="B82" s="131"/>
      <c r="C82" s="128" t="s">
        <v>98</v>
      </c>
      <c r="D82" s="130"/>
      <c r="E82" s="130"/>
      <c r="F82" s="130"/>
      <c r="G82" s="130"/>
      <c r="H82" s="130"/>
      <c r="I82" s="130"/>
      <c r="J82" s="130"/>
      <c r="K82" s="130"/>
      <c r="L82" s="23"/>
    </row>
    <row r="83" spans="1:47" s="1" customFormat="1" ht="6.95" customHeight="1">
      <c r="A83" s="130"/>
      <c r="B83" s="131"/>
      <c r="C83" s="130"/>
      <c r="D83" s="130"/>
      <c r="E83" s="130"/>
      <c r="F83" s="130"/>
      <c r="G83" s="130"/>
      <c r="H83" s="130"/>
      <c r="I83" s="130"/>
      <c r="J83" s="130"/>
      <c r="K83" s="130"/>
      <c r="L83" s="23"/>
    </row>
    <row r="84" spans="1:47" s="1" customFormat="1" ht="12" customHeight="1">
      <c r="A84" s="130"/>
      <c r="B84" s="131"/>
      <c r="C84" s="129" t="s">
        <v>14</v>
      </c>
      <c r="D84" s="130"/>
      <c r="E84" s="130"/>
      <c r="F84" s="130"/>
      <c r="G84" s="130"/>
      <c r="H84" s="130"/>
      <c r="I84" s="130"/>
      <c r="J84" s="130"/>
      <c r="K84" s="130"/>
      <c r="L84" s="23"/>
    </row>
    <row r="85" spans="1:47" s="1" customFormat="1" ht="16.5" customHeight="1">
      <c r="A85" s="130"/>
      <c r="B85" s="131"/>
      <c r="C85" s="130"/>
      <c r="D85" s="130"/>
      <c r="E85" s="236" t="str">
        <f>E7</f>
        <v>Revitalizace sportovního areálu v Holicích</v>
      </c>
      <c r="F85" s="237"/>
      <c r="G85" s="237"/>
      <c r="H85" s="237"/>
      <c r="I85" s="130"/>
      <c r="J85" s="130"/>
      <c r="K85" s="130"/>
      <c r="L85" s="23"/>
    </row>
    <row r="86" spans="1:47" s="1" customFormat="1" ht="12" customHeight="1">
      <c r="A86" s="130"/>
      <c r="B86" s="131"/>
      <c r="C86" s="129" t="s">
        <v>97</v>
      </c>
      <c r="D86" s="130"/>
      <c r="E86" s="130"/>
      <c r="F86" s="130"/>
      <c r="G86" s="130"/>
      <c r="H86" s="130"/>
      <c r="I86" s="130"/>
      <c r="J86" s="130"/>
      <c r="K86" s="130"/>
      <c r="L86" s="23"/>
    </row>
    <row r="87" spans="1:47" s="1" customFormat="1" ht="16.5" customHeight="1">
      <c r="A87" s="130"/>
      <c r="B87" s="131"/>
      <c r="C87" s="130"/>
      <c r="D87" s="130"/>
      <c r="E87" s="234" t="str">
        <f>E9</f>
        <v>05 - VRN</v>
      </c>
      <c r="F87" s="235"/>
      <c r="G87" s="235"/>
      <c r="H87" s="235"/>
      <c r="I87" s="130"/>
      <c r="J87" s="130"/>
      <c r="K87" s="130"/>
      <c r="L87" s="23"/>
    </row>
    <row r="88" spans="1:47" s="1" customFormat="1" ht="6.95" customHeight="1">
      <c r="A88" s="130"/>
      <c r="B88" s="131"/>
      <c r="C88" s="130"/>
      <c r="D88" s="130"/>
      <c r="E88" s="130"/>
      <c r="F88" s="130"/>
      <c r="G88" s="130"/>
      <c r="H88" s="130"/>
      <c r="I88" s="130"/>
      <c r="J88" s="130"/>
      <c r="K88" s="130"/>
      <c r="L88" s="23"/>
    </row>
    <row r="89" spans="1:47" s="1" customFormat="1" ht="12" customHeight="1">
      <c r="A89" s="130"/>
      <c r="B89" s="131"/>
      <c r="C89" s="129" t="s">
        <v>18</v>
      </c>
      <c r="D89" s="130"/>
      <c r="E89" s="130"/>
      <c r="F89" s="132" t="str">
        <f>F12</f>
        <v>Holice</v>
      </c>
      <c r="G89" s="130"/>
      <c r="H89" s="130"/>
      <c r="I89" s="129" t="s">
        <v>20</v>
      </c>
      <c r="J89" s="133" t="str">
        <f>IF(J12="","",J12)</f>
        <v>21. 10. 2019</v>
      </c>
      <c r="K89" s="130"/>
      <c r="L89" s="23"/>
    </row>
    <row r="90" spans="1:47" s="1" customFormat="1" ht="6.95" customHeight="1">
      <c r="A90" s="130"/>
      <c r="B90" s="131"/>
      <c r="C90" s="130"/>
      <c r="D90" s="130"/>
      <c r="E90" s="130"/>
      <c r="F90" s="130"/>
      <c r="G90" s="130"/>
      <c r="H90" s="130"/>
      <c r="I90" s="130"/>
      <c r="J90" s="130"/>
      <c r="K90" s="130"/>
      <c r="L90" s="23"/>
    </row>
    <row r="91" spans="1:47" s="1" customFormat="1" ht="43.15" customHeight="1">
      <c r="A91" s="130"/>
      <c r="B91" s="131"/>
      <c r="C91" s="129" t="s">
        <v>22</v>
      </c>
      <c r="D91" s="130"/>
      <c r="E91" s="130"/>
      <c r="F91" s="132" t="str">
        <f>E15</f>
        <v>Město Holice, Holubova 1, 534 14  Holice</v>
      </c>
      <c r="G91" s="130"/>
      <c r="H91" s="130"/>
      <c r="I91" s="129" t="s">
        <v>28</v>
      </c>
      <c r="J91" s="160" t="str">
        <f>E21</f>
        <v>ADONIS PROJEKT spol. s r.o., Hradec Králové</v>
      </c>
      <c r="K91" s="130"/>
      <c r="L91" s="23"/>
    </row>
    <row r="92" spans="1:47" s="1" customFormat="1" ht="15.2" customHeight="1">
      <c r="A92" s="130"/>
      <c r="B92" s="131"/>
      <c r="C92" s="129" t="s">
        <v>26</v>
      </c>
      <c r="D92" s="130"/>
      <c r="E92" s="130"/>
      <c r="F92" s="132" t="str">
        <f>IF(E18="","",E18)</f>
        <v xml:space="preserve"> </v>
      </c>
      <c r="G92" s="130"/>
      <c r="H92" s="130"/>
      <c r="I92" s="129" t="s">
        <v>31</v>
      </c>
      <c r="J92" s="160" t="str">
        <f>E24</f>
        <v xml:space="preserve"> </v>
      </c>
      <c r="K92" s="130"/>
      <c r="L92" s="23"/>
    </row>
    <row r="93" spans="1:47" s="1" customFormat="1" ht="10.35" customHeight="1">
      <c r="A93" s="130"/>
      <c r="B93" s="131"/>
      <c r="C93" s="130"/>
      <c r="D93" s="130"/>
      <c r="E93" s="130"/>
      <c r="F93" s="130"/>
      <c r="G93" s="130"/>
      <c r="H93" s="130"/>
      <c r="I93" s="130"/>
      <c r="J93" s="130"/>
      <c r="K93" s="130"/>
      <c r="L93" s="23"/>
    </row>
    <row r="94" spans="1:47" s="1" customFormat="1" ht="29.25" customHeight="1">
      <c r="A94" s="130"/>
      <c r="B94" s="131"/>
      <c r="C94" s="161" t="s">
        <v>99</v>
      </c>
      <c r="D94" s="143"/>
      <c r="E94" s="143"/>
      <c r="F94" s="143"/>
      <c r="G94" s="143"/>
      <c r="H94" s="143"/>
      <c r="I94" s="143"/>
      <c r="J94" s="162" t="s">
        <v>100</v>
      </c>
      <c r="K94" s="143"/>
      <c r="L94" s="23"/>
    </row>
    <row r="95" spans="1:47" s="1" customFormat="1" ht="10.35" customHeight="1">
      <c r="A95" s="130"/>
      <c r="B95" s="131"/>
      <c r="C95" s="130"/>
      <c r="D95" s="130"/>
      <c r="E95" s="130"/>
      <c r="F95" s="130"/>
      <c r="G95" s="130"/>
      <c r="H95" s="130"/>
      <c r="I95" s="130"/>
      <c r="J95" s="130"/>
      <c r="K95" s="130"/>
      <c r="L95" s="23"/>
    </row>
    <row r="96" spans="1:47" s="1" customFormat="1" ht="22.9" customHeight="1">
      <c r="A96" s="130"/>
      <c r="B96" s="131"/>
      <c r="C96" s="163" t="s">
        <v>101</v>
      </c>
      <c r="D96" s="130"/>
      <c r="E96" s="130"/>
      <c r="F96" s="130"/>
      <c r="G96" s="130"/>
      <c r="H96" s="130"/>
      <c r="I96" s="130"/>
      <c r="J96" s="138">
        <f>J123</f>
        <v>0</v>
      </c>
      <c r="K96" s="130"/>
      <c r="L96" s="23"/>
      <c r="AU96" s="14" t="s">
        <v>102</v>
      </c>
    </row>
    <row r="97" spans="1:12" s="8" customFormat="1" ht="24.95" customHeight="1">
      <c r="A97" s="164"/>
      <c r="B97" s="165"/>
      <c r="C97" s="164"/>
      <c r="D97" s="166" t="s">
        <v>149</v>
      </c>
      <c r="E97" s="167"/>
      <c r="F97" s="167"/>
      <c r="G97" s="167"/>
      <c r="H97" s="167"/>
      <c r="I97" s="167"/>
      <c r="J97" s="168">
        <f>J124</f>
        <v>0</v>
      </c>
      <c r="K97" s="164"/>
      <c r="L97" s="76"/>
    </row>
    <row r="98" spans="1:12" s="9" customFormat="1" ht="19.899999999999999" customHeight="1">
      <c r="A98" s="169"/>
      <c r="B98" s="170"/>
      <c r="C98" s="169"/>
      <c r="D98" s="171" t="s">
        <v>150</v>
      </c>
      <c r="E98" s="172"/>
      <c r="F98" s="172"/>
      <c r="G98" s="172"/>
      <c r="H98" s="172"/>
      <c r="I98" s="172"/>
      <c r="J98" s="173">
        <f>J125</f>
        <v>0</v>
      </c>
      <c r="K98" s="169"/>
      <c r="L98" s="77"/>
    </row>
    <row r="99" spans="1:12" s="9" customFormat="1" ht="19.899999999999999" customHeight="1">
      <c r="A99" s="169"/>
      <c r="B99" s="170"/>
      <c r="C99" s="169"/>
      <c r="D99" s="171" t="s">
        <v>151</v>
      </c>
      <c r="E99" s="172"/>
      <c r="F99" s="172"/>
      <c r="G99" s="172"/>
      <c r="H99" s="172"/>
      <c r="I99" s="172"/>
      <c r="J99" s="173">
        <f>J128</f>
        <v>0</v>
      </c>
      <c r="K99" s="169"/>
      <c r="L99" s="77"/>
    </row>
    <row r="100" spans="1:12" s="9" customFormat="1" ht="19.899999999999999" customHeight="1">
      <c r="A100" s="169"/>
      <c r="B100" s="170"/>
      <c r="C100" s="169"/>
      <c r="D100" s="171" t="s">
        <v>152</v>
      </c>
      <c r="E100" s="172"/>
      <c r="F100" s="172"/>
      <c r="G100" s="172"/>
      <c r="H100" s="172"/>
      <c r="I100" s="172"/>
      <c r="J100" s="173">
        <f>J133</f>
        <v>0</v>
      </c>
      <c r="K100" s="169"/>
      <c r="L100" s="77"/>
    </row>
    <row r="101" spans="1:12" s="110" customFormat="1" ht="19.899999999999999" customHeight="1">
      <c r="A101" s="169"/>
      <c r="B101" s="170"/>
      <c r="C101" s="169"/>
      <c r="D101" s="171" t="s">
        <v>213</v>
      </c>
      <c r="E101" s="172"/>
      <c r="F101" s="172"/>
      <c r="G101" s="172"/>
      <c r="H101" s="172"/>
      <c r="I101" s="172"/>
      <c r="J101" s="173">
        <v>75000</v>
      </c>
      <c r="K101" s="169"/>
      <c r="L101" s="111"/>
    </row>
    <row r="102" spans="1:12" s="9" customFormat="1" ht="19.899999999999999" customHeight="1">
      <c r="A102" s="169"/>
      <c r="B102" s="170"/>
      <c r="C102" s="169"/>
      <c r="D102" s="171" t="s">
        <v>153</v>
      </c>
      <c r="E102" s="172"/>
      <c r="F102" s="172"/>
      <c r="G102" s="172"/>
      <c r="H102" s="172"/>
      <c r="I102" s="172"/>
      <c r="J102" s="173">
        <f>J144</f>
        <v>0</v>
      </c>
      <c r="K102" s="169"/>
      <c r="L102" s="77"/>
    </row>
    <row r="103" spans="1:12" s="9" customFormat="1" ht="19.899999999999999" customHeight="1">
      <c r="A103" s="169"/>
      <c r="B103" s="170"/>
      <c r="C103" s="169"/>
      <c r="D103" s="171" t="s">
        <v>154</v>
      </c>
      <c r="E103" s="172"/>
      <c r="F103" s="172"/>
      <c r="G103" s="172"/>
      <c r="H103" s="172"/>
      <c r="I103" s="172"/>
      <c r="J103" s="173">
        <f>J149</f>
        <v>0</v>
      </c>
      <c r="K103" s="169"/>
      <c r="L103" s="77"/>
    </row>
    <row r="104" spans="1:12" s="1" customFormat="1" ht="21.75" customHeight="1">
      <c r="A104" s="130"/>
      <c r="B104" s="131"/>
      <c r="C104" s="130"/>
      <c r="D104" s="130"/>
      <c r="E104" s="130"/>
      <c r="F104" s="130"/>
      <c r="G104" s="130"/>
      <c r="H104" s="130"/>
      <c r="I104" s="130"/>
      <c r="J104" s="130"/>
      <c r="K104" s="130"/>
      <c r="L104" s="23"/>
    </row>
    <row r="105" spans="1:12" s="1" customFormat="1" ht="6.95" customHeight="1">
      <c r="A105" s="130"/>
      <c r="B105" s="156"/>
      <c r="C105" s="157"/>
      <c r="D105" s="157"/>
      <c r="E105" s="157"/>
      <c r="F105" s="157"/>
      <c r="G105" s="157"/>
      <c r="H105" s="157"/>
      <c r="I105" s="157"/>
      <c r="J105" s="157"/>
      <c r="K105" s="157"/>
      <c r="L105" s="23"/>
    </row>
    <row r="109" spans="1:12" s="1" customFormat="1" ht="6.95" customHeight="1">
      <c r="A109" s="130"/>
      <c r="B109" s="158"/>
      <c r="C109" s="159"/>
      <c r="D109" s="159"/>
      <c r="E109" s="159"/>
      <c r="F109" s="159"/>
      <c r="G109" s="159"/>
      <c r="H109" s="159"/>
      <c r="I109" s="159"/>
      <c r="J109" s="159"/>
      <c r="K109" s="159"/>
      <c r="L109" s="23"/>
    </row>
    <row r="110" spans="1:12" s="1" customFormat="1" ht="24.95" customHeight="1">
      <c r="A110" s="130"/>
      <c r="B110" s="131"/>
      <c r="C110" s="128" t="s">
        <v>105</v>
      </c>
      <c r="D110" s="130"/>
      <c r="E110" s="130"/>
      <c r="F110" s="130"/>
      <c r="G110" s="130"/>
      <c r="H110" s="130"/>
      <c r="I110" s="130"/>
      <c r="J110" s="130"/>
      <c r="K110" s="130"/>
      <c r="L110" s="23"/>
    </row>
    <row r="111" spans="1:12" s="1" customFormat="1" ht="6.95" customHeight="1">
      <c r="A111" s="130"/>
      <c r="B111" s="131"/>
      <c r="C111" s="130"/>
      <c r="D111" s="130"/>
      <c r="E111" s="130"/>
      <c r="F111" s="130"/>
      <c r="G111" s="130"/>
      <c r="H111" s="130"/>
      <c r="I111" s="130"/>
      <c r="J111" s="130"/>
      <c r="K111" s="130"/>
      <c r="L111" s="23"/>
    </row>
    <row r="112" spans="1:12" s="1" customFormat="1" ht="12" customHeight="1">
      <c r="A112" s="130"/>
      <c r="B112" s="131"/>
      <c r="C112" s="129" t="s">
        <v>14</v>
      </c>
      <c r="D112" s="130"/>
      <c r="E112" s="130"/>
      <c r="F112" s="130"/>
      <c r="G112" s="130"/>
      <c r="H112" s="130"/>
      <c r="I112" s="130"/>
      <c r="J112" s="130"/>
      <c r="K112" s="130"/>
      <c r="L112" s="23"/>
    </row>
    <row r="113" spans="1:65" s="1" customFormat="1" ht="16.5" customHeight="1">
      <c r="A113" s="130"/>
      <c r="B113" s="131"/>
      <c r="C113" s="130"/>
      <c r="D113" s="130"/>
      <c r="E113" s="236" t="str">
        <f>E7</f>
        <v>Revitalizace sportovního areálu v Holicích</v>
      </c>
      <c r="F113" s="237"/>
      <c r="G113" s="237"/>
      <c r="H113" s="237"/>
      <c r="I113" s="130"/>
      <c r="J113" s="130"/>
      <c r="K113" s="130"/>
      <c r="L113" s="23"/>
    </row>
    <row r="114" spans="1:65" s="1" customFormat="1" ht="12" customHeight="1">
      <c r="A114" s="130"/>
      <c r="B114" s="131"/>
      <c r="C114" s="129" t="s">
        <v>97</v>
      </c>
      <c r="D114" s="130"/>
      <c r="E114" s="130"/>
      <c r="F114" s="130"/>
      <c r="G114" s="130"/>
      <c r="H114" s="130"/>
      <c r="I114" s="130"/>
      <c r="J114" s="130"/>
      <c r="K114" s="130"/>
      <c r="L114" s="23"/>
    </row>
    <row r="115" spans="1:65" s="1" customFormat="1" ht="16.5" customHeight="1">
      <c r="A115" s="130"/>
      <c r="B115" s="131"/>
      <c r="C115" s="130"/>
      <c r="D115" s="130"/>
      <c r="E115" s="234" t="str">
        <f>E9</f>
        <v>05 - VRN</v>
      </c>
      <c r="F115" s="235"/>
      <c r="G115" s="235"/>
      <c r="H115" s="235"/>
      <c r="I115" s="130"/>
      <c r="J115" s="130"/>
      <c r="K115" s="130"/>
      <c r="L115" s="23"/>
    </row>
    <row r="116" spans="1:65" s="1" customFormat="1" ht="6.95" customHeight="1">
      <c r="A116" s="130"/>
      <c r="B116" s="131"/>
      <c r="C116" s="130"/>
      <c r="D116" s="130"/>
      <c r="E116" s="130"/>
      <c r="F116" s="130"/>
      <c r="G116" s="130"/>
      <c r="H116" s="130"/>
      <c r="I116" s="130"/>
      <c r="J116" s="130"/>
      <c r="K116" s="130"/>
      <c r="L116" s="23"/>
    </row>
    <row r="117" spans="1:65" s="1" customFormat="1" ht="12" customHeight="1">
      <c r="A117" s="130"/>
      <c r="B117" s="131"/>
      <c r="C117" s="129" t="s">
        <v>18</v>
      </c>
      <c r="D117" s="130"/>
      <c r="E117" s="130"/>
      <c r="F117" s="132" t="str">
        <f>F12</f>
        <v>Holice</v>
      </c>
      <c r="G117" s="130"/>
      <c r="H117" s="130"/>
      <c r="I117" s="129" t="s">
        <v>20</v>
      </c>
      <c r="J117" s="133" t="str">
        <f>IF(J12="","",J12)</f>
        <v>21. 10. 2019</v>
      </c>
      <c r="K117" s="130"/>
      <c r="L117" s="23"/>
    </row>
    <row r="118" spans="1:65" s="1" customFormat="1" ht="6.95" customHeight="1">
      <c r="A118" s="130"/>
      <c r="B118" s="131"/>
      <c r="C118" s="130"/>
      <c r="D118" s="130"/>
      <c r="E118" s="130"/>
      <c r="F118" s="130"/>
      <c r="G118" s="130"/>
      <c r="H118" s="130"/>
      <c r="I118" s="130"/>
      <c r="J118" s="130"/>
      <c r="K118" s="130"/>
      <c r="L118" s="23"/>
    </row>
    <row r="119" spans="1:65" s="1" customFormat="1" ht="43.15" customHeight="1">
      <c r="A119" s="130"/>
      <c r="B119" s="131"/>
      <c r="C119" s="129" t="s">
        <v>22</v>
      </c>
      <c r="D119" s="130"/>
      <c r="E119" s="130"/>
      <c r="F119" s="132" t="str">
        <f>E15</f>
        <v>Město Holice, Holubova 1, 534 14  Holice</v>
      </c>
      <c r="G119" s="130"/>
      <c r="H119" s="130"/>
      <c r="I119" s="129" t="s">
        <v>28</v>
      </c>
      <c r="J119" s="160" t="str">
        <f>E21</f>
        <v>ADONIS PROJEKT spol. s r.o., Hradec Králové</v>
      </c>
      <c r="K119" s="130"/>
      <c r="L119" s="23"/>
    </row>
    <row r="120" spans="1:65" s="1" customFormat="1" ht="15.2" customHeight="1">
      <c r="A120" s="130"/>
      <c r="B120" s="131"/>
      <c r="C120" s="129" t="s">
        <v>26</v>
      </c>
      <c r="D120" s="130"/>
      <c r="E120" s="130"/>
      <c r="F120" s="132" t="str">
        <f>IF(E18="","",E18)</f>
        <v xml:space="preserve"> </v>
      </c>
      <c r="G120" s="130"/>
      <c r="H120" s="130"/>
      <c r="I120" s="129" t="s">
        <v>31</v>
      </c>
      <c r="J120" s="160" t="str">
        <f>E24</f>
        <v xml:space="preserve"> </v>
      </c>
      <c r="K120" s="130"/>
      <c r="L120" s="23"/>
    </row>
    <row r="121" spans="1:65" s="1" customFormat="1" ht="10.35" customHeight="1">
      <c r="A121" s="130"/>
      <c r="B121" s="131"/>
      <c r="C121" s="130"/>
      <c r="D121" s="130"/>
      <c r="E121" s="130"/>
      <c r="F121" s="130"/>
      <c r="G121" s="130"/>
      <c r="H121" s="130"/>
      <c r="I121" s="130"/>
      <c r="J121" s="130"/>
      <c r="K121" s="130"/>
      <c r="L121" s="23"/>
    </row>
    <row r="122" spans="1:65" s="10" customFormat="1" ht="29.25" customHeight="1">
      <c r="A122" s="174"/>
      <c r="B122" s="175"/>
      <c r="C122" s="176" t="s">
        <v>106</v>
      </c>
      <c r="D122" s="177" t="s">
        <v>58</v>
      </c>
      <c r="E122" s="177" t="s">
        <v>54</v>
      </c>
      <c r="F122" s="177" t="s">
        <v>55</v>
      </c>
      <c r="G122" s="177" t="s">
        <v>107</v>
      </c>
      <c r="H122" s="177" t="s">
        <v>108</v>
      </c>
      <c r="I122" s="177" t="s">
        <v>109</v>
      </c>
      <c r="J122" s="177" t="s">
        <v>100</v>
      </c>
      <c r="K122" s="178" t="s">
        <v>110</v>
      </c>
      <c r="L122" s="78"/>
      <c r="M122" s="46" t="s">
        <v>1</v>
      </c>
      <c r="N122" s="47" t="s">
        <v>37</v>
      </c>
      <c r="O122" s="47" t="s">
        <v>111</v>
      </c>
      <c r="P122" s="47" t="s">
        <v>112</v>
      </c>
      <c r="Q122" s="47" t="s">
        <v>113</v>
      </c>
      <c r="R122" s="47" t="s">
        <v>114</v>
      </c>
      <c r="S122" s="47" t="s">
        <v>115</v>
      </c>
      <c r="T122" s="48" t="s">
        <v>116</v>
      </c>
    </row>
    <row r="123" spans="1:65" s="1" customFormat="1" ht="22.9" customHeight="1">
      <c r="A123" s="130"/>
      <c r="B123" s="131"/>
      <c r="C123" s="179" t="s">
        <v>117</v>
      </c>
      <c r="D123" s="130"/>
      <c r="E123" s="130"/>
      <c r="F123" s="130"/>
      <c r="G123" s="130"/>
      <c r="H123" s="130"/>
      <c r="I123" s="130"/>
      <c r="J123" s="180">
        <f>J124</f>
        <v>0</v>
      </c>
      <c r="K123" s="130"/>
      <c r="L123" s="23"/>
      <c r="M123" s="49"/>
      <c r="N123" s="40"/>
      <c r="O123" s="40"/>
      <c r="P123" s="79">
        <f>P124</f>
        <v>0</v>
      </c>
      <c r="Q123" s="40"/>
      <c r="R123" s="79">
        <f>R124</f>
        <v>0</v>
      </c>
      <c r="S123" s="40"/>
      <c r="T123" s="80">
        <f>T124</f>
        <v>0</v>
      </c>
      <c r="AT123" s="14" t="s">
        <v>72</v>
      </c>
      <c r="AU123" s="14" t="s">
        <v>102</v>
      </c>
      <c r="BK123" s="81">
        <f>BK124</f>
        <v>0</v>
      </c>
    </row>
    <row r="124" spans="1:65" s="11" customFormat="1" ht="25.9" customHeight="1">
      <c r="A124" s="181"/>
      <c r="B124" s="182"/>
      <c r="C124" s="181"/>
      <c r="D124" s="183" t="s">
        <v>72</v>
      </c>
      <c r="E124" s="184" t="s">
        <v>94</v>
      </c>
      <c r="F124" s="184" t="s">
        <v>155</v>
      </c>
      <c r="G124" s="181"/>
      <c r="H124" s="181"/>
      <c r="I124" s="181"/>
      <c r="J124" s="185">
        <f>J125+J128+J133+J139+J144+J149</f>
        <v>0</v>
      </c>
      <c r="K124" s="181"/>
      <c r="L124" s="82"/>
      <c r="M124" s="84"/>
      <c r="N124" s="85"/>
      <c r="O124" s="85"/>
      <c r="P124" s="86">
        <f>P125+P128+P133+P144+P149</f>
        <v>0</v>
      </c>
      <c r="Q124" s="85"/>
      <c r="R124" s="86">
        <f>R125+R128+R133+R144+R149</f>
        <v>0</v>
      </c>
      <c r="S124" s="85"/>
      <c r="T124" s="87">
        <f>T125+T128+T133+T144+T149</f>
        <v>0</v>
      </c>
      <c r="AR124" s="83" t="s">
        <v>156</v>
      </c>
      <c r="AT124" s="88" t="s">
        <v>72</v>
      </c>
      <c r="AU124" s="88" t="s">
        <v>73</v>
      </c>
      <c r="AY124" s="83" t="s">
        <v>119</v>
      </c>
      <c r="BK124" s="89">
        <f>BK125+BK128+BK133+BK144+BK149</f>
        <v>0</v>
      </c>
    </row>
    <row r="125" spans="1:65" s="11" customFormat="1" ht="22.9" customHeight="1">
      <c r="A125" s="181"/>
      <c r="B125" s="182"/>
      <c r="C125" s="181"/>
      <c r="D125" s="183" t="s">
        <v>72</v>
      </c>
      <c r="E125" s="186" t="s">
        <v>157</v>
      </c>
      <c r="F125" s="186" t="s">
        <v>158</v>
      </c>
      <c r="G125" s="181"/>
      <c r="H125" s="181"/>
      <c r="I125" s="181"/>
      <c r="J125" s="187">
        <f>BK125</f>
        <v>0</v>
      </c>
      <c r="K125" s="181"/>
      <c r="L125" s="82"/>
      <c r="M125" s="84"/>
      <c r="N125" s="85"/>
      <c r="O125" s="85"/>
      <c r="P125" s="86">
        <f>SUM(P126:P127)</f>
        <v>0</v>
      </c>
      <c r="Q125" s="85"/>
      <c r="R125" s="86">
        <f>SUM(R126:R127)</f>
        <v>0</v>
      </c>
      <c r="S125" s="85"/>
      <c r="T125" s="87">
        <f>SUM(T126:T127)</f>
        <v>0</v>
      </c>
      <c r="AR125" s="83" t="s">
        <v>156</v>
      </c>
      <c r="AT125" s="88" t="s">
        <v>72</v>
      </c>
      <c r="AU125" s="88" t="s">
        <v>81</v>
      </c>
      <c r="AY125" s="83" t="s">
        <v>119</v>
      </c>
      <c r="BK125" s="89">
        <f>SUM(BK126:BK127)</f>
        <v>0</v>
      </c>
    </row>
    <row r="126" spans="1:65" s="1" customFormat="1" ht="16.5" customHeight="1">
      <c r="A126" s="130"/>
      <c r="B126" s="131"/>
      <c r="C126" s="188" t="s">
        <v>81</v>
      </c>
      <c r="D126" s="188" t="s">
        <v>121</v>
      </c>
      <c r="E126" s="189" t="s">
        <v>159</v>
      </c>
      <c r="F126" s="190" t="s">
        <v>158</v>
      </c>
      <c r="G126" s="191" t="s">
        <v>122</v>
      </c>
      <c r="H126" s="192">
        <v>1</v>
      </c>
      <c r="I126" s="112"/>
      <c r="J126" s="193">
        <f>ROUND(I126*H126,2)</f>
        <v>0</v>
      </c>
      <c r="K126" s="190" t="s">
        <v>160</v>
      </c>
      <c r="L126" s="23"/>
      <c r="M126" s="90" t="s">
        <v>1</v>
      </c>
      <c r="N126" s="91" t="s">
        <v>38</v>
      </c>
      <c r="O126" s="92">
        <v>0</v>
      </c>
      <c r="P126" s="92">
        <f>O126*H126</f>
        <v>0</v>
      </c>
      <c r="Q126" s="92">
        <v>0</v>
      </c>
      <c r="R126" s="92">
        <f>Q126*H126</f>
        <v>0</v>
      </c>
      <c r="S126" s="92">
        <v>0</v>
      </c>
      <c r="T126" s="93">
        <f>S126*H126</f>
        <v>0</v>
      </c>
      <c r="AR126" s="94" t="s">
        <v>161</v>
      </c>
      <c r="AT126" s="94" t="s">
        <v>121</v>
      </c>
      <c r="AU126" s="94" t="s">
        <v>83</v>
      </c>
      <c r="AY126" s="14" t="s">
        <v>119</v>
      </c>
      <c r="BE126" s="95">
        <f>IF(N126="základní",J126,0)</f>
        <v>0</v>
      </c>
      <c r="BF126" s="95">
        <f>IF(N126="snížená",J126,0)</f>
        <v>0</v>
      </c>
      <c r="BG126" s="95">
        <f>IF(N126="zákl. přenesená",J126,0)</f>
        <v>0</v>
      </c>
      <c r="BH126" s="95">
        <f>IF(N126="sníž. přenesená",J126,0)</f>
        <v>0</v>
      </c>
      <c r="BI126" s="95">
        <f>IF(N126="nulová",J126,0)</f>
        <v>0</v>
      </c>
      <c r="BJ126" s="14" t="s">
        <v>81</v>
      </c>
      <c r="BK126" s="95">
        <f>ROUND(I126*H126,2)</f>
        <v>0</v>
      </c>
      <c r="BL126" s="14" t="s">
        <v>161</v>
      </c>
      <c r="BM126" s="94" t="s">
        <v>162</v>
      </c>
    </row>
    <row r="127" spans="1:65" s="12" customFormat="1">
      <c r="A127" s="194"/>
      <c r="B127" s="195"/>
      <c r="C127" s="194"/>
      <c r="D127" s="196" t="s">
        <v>125</v>
      </c>
      <c r="E127" s="197" t="s">
        <v>1</v>
      </c>
      <c r="F127" s="198" t="s">
        <v>81</v>
      </c>
      <c r="G127" s="194"/>
      <c r="H127" s="199">
        <v>1</v>
      </c>
      <c r="I127" s="123"/>
      <c r="J127" s="194"/>
      <c r="K127" s="194"/>
      <c r="L127" s="96"/>
      <c r="M127" s="101"/>
      <c r="N127" s="102"/>
      <c r="O127" s="102"/>
      <c r="P127" s="102"/>
      <c r="Q127" s="102"/>
      <c r="R127" s="102"/>
      <c r="S127" s="102"/>
      <c r="T127" s="103"/>
      <c r="AT127" s="97" t="s">
        <v>125</v>
      </c>
      <c r="AU127" s="97" t="s">
        <v>83</v>
      </c>
      <c r="AV127" s="12" t="s">
        <v>83</v>
      </c>
      <c r="AW127" s="12" t="s">
        <v>30</v>
      </c>
      <c r="AX127" s="12" t="s">
        <v>81</v>
      </c>
      <c r="AY127" s="97" t="s">
        <v>119</v>
      </c>
    </row>
    <row r="128" spans="1:65" s="11" customFormat="1" ht="22.9" customHeight="1">
      <c r="A128" s="181"/>
      <c r="B128" s="182"/>
      <c r="C128" s="181"/>
      <c r="D128" s="183" t="s">
        <v>72</v>
      </c>
      <c r="E128" s="186" t="s">
        <v>163</v>
      </c>
      <c r="F128" s="186" t="s">
        <v>164</v>
      </c>
      <c r="G128" s="181"/>
      <c r="H128" s="181"/>
      <c r="I128" s="124"/>
      <c r="J128" s="187">
        <f>BK128</f>
        <v>0</v>
      </c>
      <c r="K128" s="181"/>
      <c r="L128" s="82"/>
      <c r="M128" s="84"/>
      <c r="N128" s="85"/>
      <c r="O128" s="85"/>
      <c r="P128" s="86">
        <f>SUM(P129:P132)</f>
        <v>0</v>
      </c>
      <c r="Q128" s="85"/>
      <c r="R128" s="86">
        <f>SUM(R129:R132)</f>
        <v>0</v>
      </c>
      <c r="S128" s="85"/>
      <c r="T128" s="87">
        <f>SUM(T129:T132)</f>
        <v>0</v>
      </c>
      <c r="AR128" s="83" t="s">
        <v>156</v>
      </c>
      <c r="AT128" s="88" t="s">
        <v>72</v>
      </c>
      <c r="AU128" s="88" t="s">
        <v>81</v>
      </c>
      <c r="AY128" s="83" t="s">
        <v>119</v>
      </c>
      <c r="BK128" s="89">
        <f>SUM(BK129:BK132)</f>
        <v>0</v>
      </c>
    </row>
    <row r="129" spans="1:65" s="1" customFormat="1" ht="16.5" customHeight="1">
      <c r="A129" s="130"/>
      <c r="B129" s="131"/>
      <c r="C129" s="188" t="s">
        <v>83</v>
      </c>
      <c r="D129" s="188" t="s">
        <v>121</v>
      </c>
      <c r="E129" s="189" t="s">
        <v>165</v>
      </c>
      <c r="F129" s="190" t="s">
        <v>164</v>
      </c>
      <c r="G129" s="191" t="s">
        <v>122</v>
      </c>
      <c r="H129" s="192">
        <v>1</v>
      </c>
      <c r="I129" s="112"/>
      <c r="J129" s="193">
        <f>ROUND(I129*H129,2)</f>
        <v>0</v>
      </c>
      <c r="K129" s="190" t="s">
        <v>160</v>
      </c>
      <c r="L129" s="23"/>
      <c r="M129" s="90" t="s">
        <v>1</v>
      </c>
      <c r="N129" s="91" t="s">
        <v>38</v>
      </c>
      <c r="O129" s="92">
        <v>0</v>
      </c>
      <c r="P129" s="92">
        <f>O129*H129</f>
        <v>0</v>
      </c>
      <c r="Q129" s="92">
        <v>0</v>
      </c>
      <c r="R129" s="92">
        <f>Q129*H129</f>
        <v>0</v>
      </c>
      <c r="S129" s="92">
        <v>0</v>
      </c>
      <c r="T129" s="93">
        <f>S129*H129</f>
        <v>0</v>
      </c>
      <c r="AR129" s="94" t="s">
        <v>161</v>
      </c>
      <c r="AT129" s="94" t="s">
        <v>121</v>
      </c>
      <c r="AU129" s="94" t="s">
        <v>83</v>
      </c>
      <c r="AY129" s="14" t="s">
        <v>119</v>
      </c>
      <c r="BE129" s="95">
        <f>IF(N129="základní",J129,0)</f>
        <v>0</v>
      </c>
      <c r="BF129" s="95">
        <f>IF(N129="snížená",J129,0)</f>
        <v>0</v>
      </c>
      <c r="BG129" s="95">
        <f>IF(N129="zákl. přenesená",J129,0)</f>
        <v>0</v>
      </c>
      <c r="BH129" s="95">
        <f>IF(N129="sníž. přenesená",J129,0)</f>
        <v>0</v>
      </c>
      <c r="BI129" s="95">
        <f>IF(N129="nulová",J129,0)</f>
        <v>0</v>
      </c>
      <c r="BJ129" s="14" t="s">
        <v>81</v>
      </c>
      <c r="BK129" s="95">
        <f>ROUND(I129*H129,2)</f>
        <v>0</v>
      </c>
      <c r="BL129" s="14" t="s">
        <v>161</v>
      </c>
      <c r="BM129" s="94" t="s">
        <v>166</v>
      </c>
    </row>
    <row r="130" spans="1:65" s="12" customFormat="1">
      <c r="A130" s="194"/>
      <c r="B130" s="195"/>
      <c r="C130" s="194"/>
      <c r="D130" s="196" t="s">
        <v>125</v>
      </c>
      <c r="E130" s="197" t="s">
        <v>1</v>
      </c>
      <c r="F130" s="198" t="s">
        <v>167</v>
      </c>
      <c r="G130" s="194"/>
      <c r="H130" s="199">
        <v>1</v>
      </c>
      <c r="I130" s="123"/>
      <c r="J130" s="194"/>
      <c r="K130" s="194"/>
      <c r="L130" s="96"/>
      <c r="M130" s="101"/>
      <c r="N130" s="102"/>
      <c r="O130" s="102"/>
      <c r="P130" s="102"/>
      <c r="Q130" s="102"/>
      <c r="R130" s="102"/>
      <c r="S130" s="102"/>
      <c r="T130" s="103"/>
      <c r="AT130" s="97" t="s">
        <v>125</v>
      </c>
      <c r="AU130" s="97" t="s">
        <v>83</v>
      </c>
      <c r="AV130" s="12" t="s">
        <v>83</v>
      </c>
      <c r="AW130" s="12" t="s">
        <v>30</v>
      </c>
      <c r="AX130" s="12" t="s">
        <v>81</v>
      </c>
      <c r="AY130" s="97" t="s">
        <v>119</v>
      </c>
    </row>
    <row r="131" spans="1:65" s="1" customFormat="1" ht="16.5" customHeight="1">
      <c r="A131" s="130"/>
      <c r="B131" s="131"/>
      <c r="C131" s="188" t="s">
        <v>168</v>
      </c>
      <c r="D131" s="188" t="s">
        <v>121</v>
      </c>
      <c r="E131" s="189" t="s">
        <v>169</v>
      </c>
      <c r="F131" s="190" t="s">
        <v>170</v>
      </c>
      <c r="G131" s="191" t="s">
        <v>122</v>
      </c>
      <c r="H131" s="192">
        <v>1</v>
      </c>
      <c r="I131" s="112"/>
      <c r="J131" s="193">
        <f>ROUND(I131*H131,2)</f>
        <v>0</v>
      </c>
      <c r="K131" s="190" t="s">
        <v>160</v>
      </c>
      <c r="L131" s="23"/>
      <c r="M131" s="90" t="s">
        <v>1</v>
      </c>
      <c r="N131" s="91" t="s">
        <v>38</v>
      </c>
      <c r="O131" s="92">
        <v>0</v>
      </c>
      <c r="P131" s="92">
        <f>O131*H131</f>
        <v>0</v>
      </c>
      <c r="Q131" s="92">
        <v>0</v>
      </c>
      <c r="R131" s="92">
        <f>Q131*H131</f>
        <v>0</v>
      </c>
      <c r="S131" s="92">
        <v>0</v>
      </c>
      <c r="T131" s="93">
        <f>S131*H131</f>
        <v>0</v>
      </c>
      <c r="AR131" s="94" t="s">
        <v>161</v>
      </c>
      <c r="AT131" s="94" t="s">
        <v>121</v>
      </c>
      <c r="AU131" s="94" t="s">
        <v>83</v>
      </c>
      <c r="AY131" s="14" t="s">
        <v>119</v>
      </c>
      <c r="BE131" s="95">
        <f>IF(N131="základní",J131,0)</f>
        <v>0</v>
      </c>
      <c r="BF131" s="95">
        <f>IF(N131="snížená",J131,0)</f>
        <v>0</v>
      </c>
      <c r="BG131" s="95">
        <f>IF(N131="zákl. přenesená",J131,0)</f>
        <v>0</v>
      </c>
      <c r="BH131" s="95">
        <f>IF(N131="sníž. přenesená",J131,0)</f>
        <v>0</v>
      </c>
      <c r="BI131" s="95">
        <f>IF(N131="nulová",J131,0)</f>
        <v>0</v>
      </c>
      <c r="BJ131" s="14" t="s">
        <v>81</v>
      </c>
      <c r="BK131" s="95">
        <f>ROUND(I131*H131,2)</f>
        <v>0</v>
      </c>
      <c r="BL131" s="14" t="s">
        <v>161</v>
      </c>
      <c r="BM131" s="94" t="s">
        <v>171</v>
      </c>
    </row>
    <row r="132" spans="1:65" s="12" customFormat="1" ht="22.5">
      <c r="A132" s="194"/>
      <c r="B132" s="195"/>
      <c r="C132" s="194"/>
      <c r="D132" s="196" t="s">
        <v>125</v>
      </c>
      <c r="E132" s="197" t="s">
        <v>1</v>
      </c>
      <c r="F132" s="198" t="s">
        <v>172</v>
      </c>
      <c r="G132" s="194"/>
      <c r="H132" s="199">
        <v>1</v>
      </c>
      <c r="I132" s="123"/>
      <c r="J132" s="194"/>
      <c r="K132" s="194"/>
      <c r="L132" s="96"/>
      <c r="M132" s="101"/>
      <c r="N132" s="102"/>
      <c r="O132" s="102"/>
      <c r="P132" s="102"/>
      <c r="Q132" s="102"/>
      <c r="R132" s="102"/>
      <c r="S132" s="102"/>
      <c r="T132" s="103"/>
      <c r="AT132" s="97" t="s">
        <v>125</v>
      </c>
      <c r="AU132" s="97" t="s">
        <v>83</v>
      </c>
      <c r="AV132" s="12" t="s">
        <v>83</v>
      </c>
      <c r="AW132" s="12" t="s">
        <v>30</v>
      </c>
      <c r="AX132" s="12" t="s">
        <v>81</v>
      </c>
      <c r="AY132" s="97" t="s">
        <v>119</v>
      </c>
    </row>
    <row r="133" spans="1:65" s="11" customFormat="1" ht="22.9" customHeight="1">
      <c r="A133" s="181"/>
      <c r="B133" s="182"/>
      <c r="C133" s="181"/>
      <c r="D133" s="183" t="s">
        <v>72</v>
      </c>
      <c r="E133" s="186" t="s">
        <v>173</v>
      </c>
      <c r="F133" s="186" t="s">
        <v>174</v>
      </c>
      <c r="G133" s="181"/>
      <c r="H133" s="181"/>
      <c r="I133" s="124"/>
      <c r="J133" s="187">
        <f>BK133</f>
        <v>0</v>
      </c>
      <c r="K133" s="181"/>
      <c r="L133" s="82"/>
      <c r="M133" s="84"/>
      <c r="N133" s="85"/>
      <c r="O133" s="85"/>
      <c r="P133" s="86">
        <f>SUM(P134:P137)</f>
        <v>0</v>
      </c>
      <c r="Q133" s="85"/>
      <c r="R133" s="86">
        <f>SUM(R134:R137)</f>
        <v>0</v>
      </c>
      <c r="S133" s="85"/>
      <c r="T133" s="87">
        <f>SUM(T134:T137)</f>
        <v>0</v>
      </c>
      <c r="AR133" s="83" t="s">
        <v>156</v>
      </c>
      <c r="AT133" s="88" t="s">
        <v>72</v>
      </c>
      <c r="AU133" s="88" t="s">
        <v>81</v>
      </c>
      <c r="AY133" s="83" t="s">
        <v>119</v>
      </c>
      <c r="BK133" s="89">
        <f>SUM(BK134:BK137)</f>
        <v>0</v>
      </c>
    </row>
    <row r="134" spans="1:65" s="1" customFormat="1" ht="16.5" customHeight="1">
      <c r="A134" s="130"/>
      <c r="B134" s="131"/>
      <c r="C134" s="188" t="s">
        <v>123</v>
      </c>
      <c r="D134" s="188" t="s">
        <v>121</v>
      </c>
      <c r="E134" s="189" t="s">
        <v>175</v>
      </c>
      <c r="F134" s="190" t="s">
        <v>176</v>
      </c>
      <c r="G134" s="191" t="s">
        <v>122</v>
      </c>
      <c r="H134" s="192">
        <v>1</v>
      </c>
      <c r="I134" s="112"/>
      <c r="J134" s="193">
        <f>ROUND(I134*H134,2)</f>
        <v>0</v>
      </c>
      <c r="K134" s="190" t="s">
        <v>160</v>
      </c>
      <c r="L134" s="23"/>
      <c r="M134" s="90" t="s">
        <v>1</v>
      </c>
      <c r="N134" s="91" t="s">
        <v>38</v>
      </c>
      <c r="O134" s="92">
        <v>0</v>
      </c>
      <c r="P134" s="92">
        <f>O134*H134</f>
        <v>0</v>
      </c>
      <c r="Q134" s="92">
        <v>0</v>
      </c>
      <c r="R134" s="92">
        <f>Q134*H134</f>
        <v>0</v>
      </c>
      <c r="S134" s="92">
        <v>0</v>
      </c>
      <c r="T134" s="93">
        <f>S134*H134</f>
        <v>0</v>
      </c>
      <c r="AR134" s="94" t="s">
        <v>161</v>
      </c>
      <c r="AT134" s="94" t="s">
        <v>121</v>
      </c>
      <c r="AU134" s="94" t="s">
        <v>83</v>
      </c>
      <c r="AY134" s="14" t="s">
        <v>119</v>
      </c>
      <c r="BE134" s="95">
        <f>IF(N134="základní",J134,0)</f>
        <v>0</v>
      </c>
      <c r="BF134" s="95">
        <f>IF(N134="snížená",J134,0)</f>
        <v>0</v>
      </c>
      <c r="BG134" s="95">
        <f>IF(N134="zákl. přenesená",J134,0)</f>
        <v>0</v>
      </c>
      <c r="BH134" s="95">
        <f>IF(N134="sníž. přenesená",J134,0)</f>
        <v>0</v>
      </c>
      <c r="BI134" s="95">
        <f>IF(N134="nulová",J134,0)</f>
        <v>0</v>
      </c>
      <c r="BJ134" s="14" t="s">
        <v>81</v>
      </c>
      <c r="BK134" s="95">
        <f>ROUND(I134*H134,2)</f>
        <v>0</v>
      </c>
      <c r="BL134" s="14" t="s">
        <v>161</v>
      </c>
      <c r="BM134" s="94" t="s">
        <v>177</v>
      </c>
    </row>
    <row r="135" spans="1:65" s="12" customFormat="1">
      <c r="A135" s="194"/>
      <c r="B135" s="195"/>
      <c r="C135" s="194"/>
      <c r="D135" s="196" t="s">
        <v>125</v>
      </c>
      <c r="E135" s="197" t="s">
        <v>1</v>
      </c>
      <c r="F135" s="198" t="s">
        <v>81</v>
      </c>
      <c r="G135" s="194"/>
      <c r="H135" s="199">
        <v>1</v>
      </c>
      <c r="I135" s="123"/>
      <c r="J135" s="194"/>
      <c r="K135" s="194"/>
      <c r="L135" s="96"/>
      <c r="M135" s="101"/>
      <c r="N135" s="102"/>
      <c r="O135" s="102"/>
      <c r="P135" s="102"/>
      <c r="Q135" s="102"/>
      <c r="R135" s="102"/>
      <c r="S135" s="102"/>
      <c r="T135" s="103"/>
      <c r="AT135" s="97" t="s">
        <v>125</v>
      </c>
      <c r="AU135" s="97" t="s">
        <v>83</v>
      </c>
      <c r="AV135" s="12" t="s">
        <v>83</v>
      </c>
      <c r="AW135" s="12" t="s">
        <v>30</v>
      </c>
      <c r="AX135" s="12" t="s">
        <v>81</v>
      </c>
      <c r="AY135" s="97" t="s">
        <v>119</v>
      </c>
    </row>
    <row r="136" spans="1:65" s="1" customFormat="1" ht="16.5" customHeight="1">
      <c r="A136" s="130"/>
      <c r="B136" s="131"/>
      <c r="C136" s="188" t="s">
        <v>156</v>
      </c>
      <c r="D136" s="188" t="s">
        <v>121</v>
      </c>
      <c r="E136" s="189" t="s">
        <v>178</v>
      </c>
      <c r="F136" s="190" t="s">
        <v>179</v>
      </c>
      <c r="G136" s="191" t="s">
        <v>122</v>
      </c>
      <c r="H136" s="192">
        <v>1</v>
      </c>
      <c r="I136" s="112"/>
      <c r="J136" s="193">
        <f>ROUND(I136*H136,2)</f>
        <v>0</v>
      </c>
      <c r="K136" s="190" t="s">
        <v>160</v>
      </c>
      <c r="L136" s="23"/>
      <c r="M136" s="90" t="s">
        <v>1</v>
      </c>
      <c r="N136" s="91" t="s">
        <v>38</v>
      </c>
      <c r="O136" s="92">
        <v>0</v>
      </c>
      <c r="P136" s="92">
        <f>O136*H136</f>
        <v>0</v>
      </c>
      <c r="Q136" s="92">
        <v>0</v>
      </c>
      <c r="R136" s="92">
        <f>Q136*H136</f>
        <v>0</v>
      </c>
      <c r="S136" s="92">
        <v>0</v>
      </c>
      <c r="T136" s="93">
        <f>S136*H136</f>
        <v>0</v>
      </c>
      <c r="AR136" s="94" t="s">
        <v>161</v>
      </c>
      <c r="AT136" s="94" t="s">
        <v>121</v>
      </c>
      <c r="AU136" s="94" t="s">
        <v>83</v>
      </c>
      <c r="AY136" s="14" t="s">
        <v>119</v>
      </c>
      <c r="BE136" s="95">
        <f>IF(N136="základní",J136,0)</f>
        <v>0</v>
      </c>
      <c r="BF136" s="95">
        <f>IF(N136="snížená",J136,0)</f>
        <v>0</v>
      </c>
      <c r="BG136" s="95">
        <f>IF(N136="zákl. přenesená",J136,0)</f>
        <v>0</v>
      </c>
      <c r="BH136" s="95">
        <f>IF(N136="sníž. přenesená",J136,0)</f>
        <v>0</v>
      </c>
      <c r="BI136" s="95">
        <f>IF(N136="nulová",J136,0)</f>
        <v>0</v>
      </c>
      <c r="BJ136" s="14" t="s">
        <v>81</v>
      </c>
      <c r="BK136" s="95">
        <f>ROUND(I136*H136,2)</f>
        <v>0</v>
      </c>
      <c r="BL136" s="14" t="s">
        <v>161</v>
      </c>
      <c r="BM136" s="94" t="s">
        <v>180</v>
      </c>
    </row>
    <row r="137" spans="1:65" s="12" customFormat="1">
      <c r="A137" s="194"/>
      <c r="B137" s="195"/>
      <c r="C137" s="194"/>
      <c r="D137" s="196" t="s">
        <v>125</v>
      </c>
      <c r="E137" s="197" t="s">
        <v>1</v>
      </c>
      <c r="F137" s="198" t="s">
        <v>81</v>
      </c>
      <c r="G137" s="194"/>
      <c r="H137" s="199">
        <v>1</v>
      </c>
      <c r="I137" s="123"/>
      <c r="J137" s="194"/>
      <c r="K137" s="194"/>
      <c r="L137" s="96"/>
      <c r="M137" s="101"/>
      <c r="N137" s="102"/>
      <c r="O137" s="102"/>
      <c r="P137" s="102"/>
      <c r="Q137" s="102"/>
      <c r="R137" s="102"/>
      <c r="S137" s="102"/>
      <c r="T137" s="103"/>
      <c r="AT137" s="97" t="s">
        <v>125</v>
      </c>
      <c r="AU137" s="97" t="s">
        <v>83</v>
      </c>
      <c r="AV137" s="12" t="s">
        <v>83</v>
      </c>
      <c r="AW137" s="12" t="s">
        <v>30</v>
      </c>
      <c r="AX137" s="12" t="s">
        <v>81</v>
      </c>
      <c r="AY137" s="97" t="s">
        <v>119</v>
      </c>
    </row>
    <row r="138" spans="1:65" s="104" customFormat="1">
      <c r="A138" s="194"/>
      <c r="B138" s="195"/>
      <c r="C138" s="194"/>
      <c r="D138" s="196"/>
      <c r="E138" s="197"/>
      <c r="F138" s="198"/>
      <c r="G138" s="194"/>
      <c r="H138" s="199"/>
      <c r="I138" s="123"/>
      <c r="J138" s="194"/>
      <c r="K138" s="194"/>
      <c r="L138" s="105"/>
      <c r="M138" s="107"/>
      <c r="N138" s="108"/>
      <c r="O138" s="108"/>
      <c r="P138" s="108"/>
      <c r="Q138" s="108"/>
      <c r="R138" s="108"/>
      <c r="S138" s="108"/>
      <c r="T138" s="109"/>
      <c r="AT138" s="106"/>
      <c r="AU138" s="106"/>
      <c r="AY138" s="106"/>
    </row>
    <row r="139" spans="1:65" s="104" customFormat="1" ht="12.75">
      <c r="A139" s="194"/>
      <c r="B139" s="195"/>
      <c r="C139" s="181"/>
      <c r="D139" s="183" t="s">
        <v>72</v>
      </c>
      <c r="E139" s="186" t="s">
        <v>205</v>
      </c>
      <c r="F139" s="186" t="s">
        <v>206</v>
      </c>
      <c r="G139" s="181"/>
      <c r="H139" s="181"/>
      <c r="I139" s="124"/>
      <c r="J139" s="187">
        <f>SUM(J140:J142)</f>
        <v>0</v>
      </c>
      <c r="K139" s="181"/>
      <c r="L139" s="105"/>
      <c r="M139" s="107"/>
      <c r="N139" s="108"/>
      <c r="O139" s="108"/>
      <c r="P139" s="108"/>
      <c r="Q139" s="108"/>
      <c r="R139" s="108"/>
      <c r="S139" s="108"/>
      <c r="T139" s="109"/>
      <c r="AT139" s="106"/>
      <c r="AU139" s="106"/>
      <c r="AY139" s="106"/>
    </row>
    <row r="140" spans="1:65" s="104" customFormat="1" ht="16.149999999999999" customHeight="1">
      <c r="A140" s="194"/>
      <c r="B140" s="195"/>
      <c r="C140" s="188" t="s">
        <v>183</v>
      </c>
      <c r="D140" s="188" t="s">
        <v>121</v>
      </c>
      <c r="E140" s="189" t="s">
        <v>207</v>
      </c>
      <c r="F140" s="190" t="s">
        <v>208</v>
      </c>
      <c r="G140" s="191" t="s">
        <v>122</v>
      </c>
      <c r="H140" s="192">
        <v>1</v>
      </c>
      <c r="I140" s="112"/>
      <c r="J140" s="193">
        <f>I140*H140</f>
        <v>0</v>
      </c>
      <c r="K140" s="190" t="s">
        <v>160</v>
      </c>
      <c r="L140" s="105"/>
      <c r="M140" s="107"/>
      <c r="N140" s="108"/>
      <c r="O140" s="108"/>
      <c r="P140" s="108"/>
      <c r="Q140" s="108"/>
      <c r="R140" s="108"/>
      <c r="S140" s="108"/>
      <c r="T140" s="109"/>
      <c r="AT140" s="106"/>
      <c r="AU140" s="106"/>
      <c r="AY140" s="106"/>
    </row>
    <row r="141" spans="1:65" s="104" customFormat="1">
      <c r="A141" s="194"/>
      <c r="B141" s="195"/>
      <c r="C141" s="194"/>
      <c r="D141" s="196" t="s">
        <v>125</v>
      </c>
      <c r="E141" s="197" t="s">
        <v>1</v>
      </c>
      <c r="F141" s="198" t="s">
        <v>209</v>
      </c>
      <c r="G141" s="194"/>
      <c r="H141" s="199">
        <v>1</v>
      </c>
      <c r="I141" s="123"/>
      <c r="J141" s="194"/>
      <c r="K141" s="194"/>
      <c r="L141" s="105"/>
      <c r="M141" s="107"/>
      <c r="N141" s="108"/>
      <c r="O141" s="108"/>
      <c r="P141" s="108"/>
      <c r="Q141" s="108"/>
      <c r="R141" s="108"/>
      <c r="S141" s="108"/>
      <c r="T141" s="109"/>
      <c r="AT141" s="106"/>
      <c r="AU141" s="106"/>
      <c r="AY141" s="106"/>
    </row>
    <row r="142" spans="1:65" s="104" customFormat="1" ht="13.9" customHeight="1">
      <c r="A142" s="194"/>
      <c r="B142" s="195"/>
      <c r="C142" s="188" t="s">
        <v>187</v>
      </c>
      <c r="D142" s="188" t="s">
        <v>121</v>
      </c>
      <c r="E142" s="189" t="s">
        <v>210</v>
      </c>
      <c r="F142" s="190" t="s">
        <v>211</v>
      </c>
      <c r="G142" s="191" t="s">
        <v>122</v>
      </c>
      <c r="H142" s="192">
        <v>1</v>
      </c>
      <c r="I142" s="112"/>
      <c r="J142" s="193">
        <f>I142*H142</f>
        <v>0</v>
      </c>
      <c r="K142" s="190" t="s">
        <v>160</v>
      </c>
      <c r="L142" s="105"/>
      <c r="M142" s="107"/>
      <c r="N142" s="108"/>
      <c r="O142" s="108"/>
      <c r="P142" s="108"/>
      <c r="Q142" s="108"/>
      <c r="R142" s="108"/>
      <c r="S142" s="108"/>
      <c r="T142" s="109"/>
      <c r="AT142" s="106"/>
      <c r="AU142" s="106"/>
      <c r="AY142" s="106"/>
    </row>
    <row r="143" spans="1:65" s="104" customFormat="1" ht="13.15" customHeight="1">
      <c r="A143" s="194"/>
      <c r="B143" s="195"/>
      <c r="C143" s="194"/>
      <c r="D143" s="196" t="s">
        <v>125</v>
      </c>
      <c r="E143" s="197" t="s">
        <v>1</v>
      </c>
      <c r="F143" s="198" t="s">
        <v>212</v>
      </c>
      <c r="G143" s="194"/>
      <c r="H143" s="199">
        <v>1</v>
      </c>
      <c r="I143" s="123"/>
      <c r="J143" s="194"/>
      <c r="K143" s="194"/>
      <c r="L143" s="105"/>
      <c r="M143" s="107"/>
      <c r="N143" s="108"/>
      <c r="O143" s="108"/>
      <c r="P143" s="108"/>
      <c r="Q143" s="108"/>
      <c r="R143" s="108"/>
      <c r="S143" s="108"/>
      <c r="T143" s="109"/>
      <c r="AT143" s="106"/>
      <c r="AU143" s="106"/>
      <c r="AY143" s="106"/>
    </row>
    <row r="144" spans="1:65" s="11" customFormat="1" ht="22.9" customHeight="1">
      <c r="A144" s="181"/>
      <c r="B144" s="182"/>
      <c r="C144" s="181"/>
      <c r="D144" s="183" t="s">
        <v>72</v>
      </c>
      <c r="E144" s="186" t="s">
        <v>181</v>
      </c>
      <c r="F144" s="186" t="s">
        <v>182</v>
      </c>
      <c r="G144" s="181"/>
      <c r="H144" s="181"/>
      <c r="I144" s="124"/>
      <c r="J144" s="187">
        <f>BK144</f>
        <v>0</v>
      </c>
      <c r="K144" s="181"/>
      <c r="L144" s="82"/>
      <c r="M144" s="84"/>
      <c r="N144" s="85"/>
      <c r="O144" s="85"/>
      <c r="P144" s="86">
        <f>SUM(P145:P148)</f>
        <v>0</v>
      </c>
      <c r="Q144" s="85"/>
      <c r="R144" s="86">
        <f>SUM(R145:R148)</f>
        <v>0</v>
      </c>
      <c r="S144" s="85"/>
      <c r="T144" s="87">
        <f>SUM(T145:T148)</f>
        <v>0</v>
      </c>
      <c r="AR144" s="83" t="s">
        <v>156</v>
      </c>
      <c r="AT144" s="88" t="s">
        <v>72</v>
      </c>
      <c r="AU144" s="88" t="s">
        <v>81</v>
      </c>
      <c r="AY144" s="83" t="s">
        <v>119</v>
      </c>
      <c r="BK144" s="89">
        <f>SUM(BK145:BK148)</f>
        <v>0</v>
      </c>
    </row>
    <row r="145" spans="1:65" s="1" customFormat="1" ht="16.5" customHeight="1">
      <c r="A145" s="130"/>
      <c r="B145" s="131"/>
      <c r="C145" s="188">
        <v>8</v>
      </c>
      <c r="D145" s="188" t="s">
        <v>121</v>
      </c>
      <c r="E145" s="189" t="s">
        <v>184</v>
      </c>
      <c r="F145" s="190" t="s">
        <v>182</v>
      </c>
      <c r="G145" s="191" t="s">
        <v>122</v>
      </c>
      <c r="H145" s="192">
        <v>1</v>
      </c>
      <c r="I145" s="112"/>
      <c r="J145" s="193">
        <f>ROUND(I145*H145,2)</f>
        <v>0</v>
      </c>
      <c r="K145" s="190" t="s">
        <v>160</v>
      </c>
      <c r="L145" s="23"/>
      <c r="M145" s="90" t="s">
        <v>1</v>
      </c>
      <c r="N145" s="91" t="s">
        <v>38</v>
      </c>
      <c r="O145" s="92">
        <v>0</v>
      </c>
      <c r="P145" s="92">
        <f>O145*H145</f>
        <v>0</v>
      </c>
      <c r="Q145" s="92">
        <v>0</v>
      </c>
      <c r="R145" s="92">
        <f>Q145*H145</f>
        <v>0</v>
      </c>
      <c r="S145" s="92">
        <v>0</v>
      </c>
      <c r="T145" s="93">
        <f>S145*H145</f>
        <v>0</v>
      </c>
      <c r="AR145" s="94" t="s">
        <v>161</v>
      </c>
      <c r="AT145" s="94" t="s">
        <v>121</v>
      </c>
      <c r="AU145" s="94" t="s">
        <v>83</v>
      </c>
      <c r="AY145" s="14" t="s">
        <v>119</v>
      </c>
      <c r="BE145" s="95">
        <f>IF(N145="základní",J145,0)</f>
        <v>0</v>
      </c>
      <c r="BF145" s="95">
        <f>IF(N145="snížená",J145,0)</f>
        <v>0</v>
      </c>
      <c r="BG145" s="95">
        <f>IF(N145="zákl. přenesená",J145,0)</f>
        <v>0</v>
      </c>
      <c r="BH145" s="95">
        <f>IF(N145="sníž. přenesená",J145,0)</f>
        <v>0</v>
      </c>
      <c r="BI145" s="95">
        <f>IF(N145="nulová",J145,0)</f>
        <v>0</v>
      </c>
      <c r="BJ145" s="14" t="s">
        <v>81</v>
      </c>
      <c r="BK145" s="95">
        <f>ROUND(I145*H145,2)</f>
        <v>0</v>
      </c>
      <c r="BL145" s="14" t="s">
        <v>161</v>
      </c>
      <c r="BM145" s="94" t="s">
        <v>185</v>
      </c>
    </row>
    <row r="146" spans="1:65" s="12" customFormat="1" ht="22.5">
      <c r="A146" s="194"/>
      <c r="B146" s="195"/>
      <c r="C146" s="194"/>
      <c r="D146" s="196" t="s">
        <v>125</v>
      </c>
      <c r="E146" s="197" t="s">
        <v>1</v>
      </c>
      <c r="F146" s="198" t="s">
        <v>186</v>
      </c>
      <c r="G146" s="194"/>
      <c r="H146" s="199">
        <v>1</v>
      </c>
      <c r="I146" s="123"/>
      <c r="J146" s="194"/>
      <c r="K146" s="194"/>
      <c r="L146" s="96"/>
      <c r="M146" s="101"/>
      <c r="N146" s="102"/>
      <c r="O146" s="102"/>
      <c r="P146" s="102"/>
      <c r="Q146" s="102"/>
      <c r="R146" s="102"/>
      <c r="S146" s="102"/>
      <c r="T146" s="103"/>
      <c r="AT146" s="97" t="s">
        <v>125</v>
      </c>
      <c r="AU146" s="97" t="s">
        <v>83</v>
      </c>
      <c r="AV146" s="12" t="s">
        <v>83</v>
      </c>
      <c r="AW146" s="12" t="s">
        <v>30</v>
      </c>
      <c r="AX146" s="12" t="s">
        <v>81</v>
      </c>
      <c r="AY146" s="97" t="s">
        <v>119</v>
      </c>
    </row>
    <row r="147" spans="1:65" s="1" customFormat="1" ht="16.5" customHeight="1">
      <c r="A147" s="130"/>
      <c r="B147" s="131"/>
      <c r="C147" s="188">
        <v>9</v>
      </c>
      <c r="D147" s="188" t="s">
        <v>121</v>
      </c>
      <c r="E147" s="189" t="s">
        <v>188</v>
      </c>
      <c r="F147" s="190" t="s">
        <v>189</v>
      </c>
      <c r="G147" s="191" t="s">
        <v>122</v>
      </c>
      <c r="H147" s="192">
        <v>1</v>
      </c>
      <c r="I147" s="112"/>
      <c r="J147" s="193">
        <f>ROUND(I147*H147,2)</f>
        <v>0</v>
      </c>
      <c r="K147" s="190" t="s">
        <v>160</v>
      </c>
      <c r="L147" s="23"/>
      <c r="M147" s="90" t="s">
        <v>1</v>
      </c>
      <c r="N147" s="91" t="s">
        <v>38</v>
      </c>
      <c r="O147" s="92">
        <v>0</v>
      </c>
      <c r="P147" s="92">
        <f>O147*H147</f>
        <v>0</v>
      </c>
      <c r="Q147" s="92">
        <v>0</v>
      </c>
      <c r="R147" s="92">
        <f>Q147*H147</f>
        <v>0</v>
      </c>
      <c r="S147" s="92">
        <v>0</v>
      </c>
      <c r="T147" s="93">
        <f>S147*H147</f>
        <v>0</v>
      </c>
      <c r="AR147" s="94" t="s">
        <v>161</v>
      </c>
      <c r="AT147" s="94" t="s">
        <v>121</v>
      </c>
      <c r="AU147" s="94" t="s">
        <v>83</v>
      </c>
      <c r="AY147" s="14" t="s">
        <v>119</v>
      </c>
      <c r="BE147" s="95">
        <f>IF(N147="základní",J147,0)</f>
        <v>0</v>
      </c>
      <c r="BF147" s="95">
        <f>IF(N147="snížená",J147,0)</f>
        <v>0</v>
      </c>
      <c r="BG147" s="95">
        <f>IF(N147="zákl. přenesená",J147,0)</f>
        <v>0</v>
      </c>
      <c r="BH147" s="95">
        <f>IF(N147="sníž. přenesená",J147,0)</f>
        <v>0</v>
      </c>
      <c r="BI147" s="95">
        <f>IF(N147="nulová",J147,0)</f>
        <v>0</v>
      </c>
      <c r="BJ147" s="14" t="s">
        <v>81</v>
      </c>
      <c r="BK147" s="95">
        <f>ROUND(I147*H147,2)</f>
        <v>0</v>
      </c>
      <c r="BL147" s="14" t="s">
        <v>161</v>
      </c>
      <c r="BM147" s="94" t="s">
        <v>190</v>
      </c>
    </row>
    <row r="148" spans="1:65" s="12" customFormat="1">
      <c r="A148" s="194"/>
      <c r="B148" s="195"/>
      <c r="C148" s="194"/>
      <c r="D148" s="196" t="s">
        <v>125</v>
      </c>
      <c r="E148" s="197" t="s">
        <v>1</v>
      </c>
      <c r="F148" s="198" t="s">
        <v>81</v>
      </c>
      <c r="G148" s="194"/>
      <c r="H148" s="199">
        <v>1</v>
      </c>
      <c r="I148" s="123"/>
      <c r="J148" s="194"/>
      <c r="K148" s="194"/>
      <c r="L148" s="96"/>
      <c r="M148" s="101"/>
      <c r="N148" s="102"/>
      <c r="O148" s="102"/>
      <c r="P148" s="102"/>
      <c r="Q148" s="102"/>
      <c r="R148" s="102"/>
      <c r="S148" s="102"/>
      <c r="T148" s="103"/>
      <c r="AT148" s="97" t="s">
        <v>125</v>
      </c>
      <c r="AU148" s="97" t="s">
        <v>83</v>
      </c>
      <c r="AV148" s="12" t="s">
        <v>83</v>
      </c>
      <c r="AW148" s="12" t="s">
        <v>30</v>
      </c>
      <c r="AX148" s="12" t="s">
        <v>81</v>
      </c>
      <c r="AY148" s="97" t="s">
        <v>119</v>
      </c>
    </row>
    <row r="149" spans="1:65" s="11" customFormat="1" ht="22.9" customHeight="1">
      <c r="A149" s="181"/>
      <c r="B149" s="182"/>
      <c r="C149" s="181"/>
      <c r="D149" s="183" t="s">
        <v>72</v>
      </c>
      <c r="E149" s="186" t="s">
        <v>191</v>
      </c>
      <c r="F149" s="186" t="s">
        <v>192</v>
      </c>
      <c r="G149" s="181"/>
      <c r="H149" s="181"/>
      <c r="I149" s="124"/>
      <c r="J149" s="187">
        <f>BK149</f>
        <v>0</v>
      </c>
      <c r="K149" s="181"/>
      <c r="L149" s="82"/>
      <c r="M149" s="84"/>
      <c r="N149" s="85"/>
      <c r="O149" s="85"/>
      <c r="P149" s="86">
        <f>SUM(P150:P151)</f>
        <v>0</v>
      </c>
      <c r="Q149" s="85"/>
      <c r="R149" s="86">
        <f>SUM(R150:R151)</f>
        <v>0</v>
      </c>
      <c r="S149" s="85"/>
      <c r="T149" s="87">
        <f>SUM(T150:T151)</f>
        <v>0</v>
      </c>
      <c r="AR149" s="83" t="s">
        <v>156</v>
      </c>
      <c r="AT149" s="88" t="s">
        <v>72</v>
      </c>
      <c r="AU149" s="88" t="s">
        <v>81</v>
      </c>
      <c r="AY149" s="83" t="s">
        <v>119</v>
      </c>
      <c r="BK149" s="89">
        <f>SUM(BK150:BK151)</f>
        <v>0</v>
      </c>
    </row>
    <row r="150" spans="1:65" s="1" customFormat="1" ht="16.5" customHeight="1">
      <c r="A150" s="130"/>
      <c r="B150" s="131"/>
      <c r="C150" s="188">
        <v>10</v>
      </c>
      <c r="D150" s="188" t="s">
        <v>121</v>
      </c>
      <c r="E150" s="189" t="s">
        <v>193</v>
      </c>
      <c r="F150" s="190" t="s">
        <v>194</v>
      </c>
      <c r="G150" s="191" t="s">
        <v>122</v>
      </c>
      <c r="H150" s="192">
        <v>1</v>
      </c>
      <c r="I150" s="112"/>
      <c r="J150" s="193">
        <f>ROUND(I150*H150,2)</f>
        <v>0</v>
      </c>
      <c r="K150" s="190" t="s">
        <v>160</v>
      </c>
      <c r="L150" s="23"/>
      <c r="M150" s="90" t="s">
        <v>1</v>
      </c>
      <c r="N150" s="91" t="s">
        <v>38</v>
      </c>
      <c r="O150" s="92">
        <v>0</v>
      </c>
      <c r="P150" s="92">
        <f>O150*H150</f>
        <v>0</v>
      </c>
      <c r="Q150" s="92">
        <v>0</v>
      </c>
      <c r="R150" s="92">
        <f>Q150*H150</f>
        <v>0</v>
      </c>
      <c r="S150" s="92">
        <v>0</v>
      </c>
      <c r="T150" s="93">
        <f>S150*H150</f>
        <v>0</v>
      </c>
      <c r="AR150" s="94" t="s">
        <v>161</v>
      </c>
      <c r="AT150" s="94" t="s">
        <v>121</v>
      </c>
      <c r="AU150" s="94" t="s">
        <v>83</v>
      </c>
      <c r="AY150" s="14" t="s">
        <v>119</v>
      </c>
      <c r="BE150" s="95">
        <f>IF(N150="základní",J150,0)</f>
        <v>0</v>
      </c>
      <c r="BF150" s="95">
        <f>IF(N150="snížená",J150,0)</f>
        <v>0</v>
      </c>
      <c r="BG150" s="95">
        <f>IF(N150="zákl. přenesená",J150,0)</f>
        <v>0</v>
      </c>
      <c r="BH150" s="95">
        <f>IF(N150="sníž. přenesená",J150,0)</f>
        <v>0</v>
      </c>
      <c r="BI150" s="95">
        <f>IF(N150="nulová",J150,0)</f>
        <v>0</v>
      </c>
      <c r="BJ150" s="14" t="s">
        <v>81</v>
      </c>
      <c r="BK150" s="95">
        <f>ROUND(I150*H150,2)</f>
        <v>0</v>
      </c>
      <c r="BL150" s="14" t="s">
        <v>161</v>
      </c>
      <c r="BM150" s="94" t="s">
        <v>195</v>
      </c>
    </row>
    <row r="151" spans="1:65" s="12" customFormat="1" ht="33.75">
      <c r="A151" s="194"/>
      <c r="B151" s="195"/>
      <c r="C151" s="194"/>
      <c r="D151" s="196" t="s">
        <v>125</v>
      </c>
      <c r="E151" s="197" t="s">
        <v>1</v>
      </c>
      <c r="F151" s="198" t="s">
        <v>196</v>
      </c>
      <c r="G151" s="194"/>
      <c r="H151" s="199">
        <v>1</v>
      </c>
      <c r="I151" s="123"/>
      <c r="J151" s="194"/>
      <c r="K151" s="194"/>
      <c r="L151" s="96"/>
      <c r="M151" s="98"/>
      <c r="N151" s="99"/>
      <c r="O151" s="99"/>
      <c r="P151" s="99"/>
      <c r="Q151" s="99"/>
      <c r="R151" s="99"/>
      <c r="S151" s="99"/>
      <c r="T151" s="100"/>
      <c r="AT151" s="97" t="s">
        <v>125</v>
      </c>
      <c r="AU151" s="97" t="s">
        <v>83</v>
      </c>
      <c r="AV151" s="12" t="s">
        <v>83</v>
      </c>
      <c r="AW151" s="12" t="s">
        <v>30</v>
      </c>
      <c r="AX151" s="12" t="s">
        <v>81</v>
      </c>
      <c r="AY151" s="97" t="s">
        <v>119</v>
      </c>
    </row>
    <row r="152" spans="1:65" s="1" customFormat="1" ht="6.95" customHeight="1">
      <c r="A152" s="130"/>
      <c r="B152" s="156"/>
      <c r="C152" s="157"/>
      <c r="D152" s="157"/>
      <c r="E152" s="157"/>
      <c r="F152" s="157"/>
      <c r="G152" s="157"/>
      <c r="H152" s="157"/>
      <c r="I152" s="157"/>
      <c r="J152" s="157"/>
      <c r="K152" s="157"/>
      <c r="L152" s="23"/>
    </row>
  </sheetData>
  <sheetProtection password="CEC8" sheet="1" objects="1" scenarios="1"/>
  <autoFilter ref="C122:K151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1.25"/>
  <cols>
    <col min="1" max="1" width="9.1640625" customWidth="1"/>
  </cols>
  <sheetData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12</vt:i4>
      </vt:variant>
    </vt:vector>
  </HeadingPairs>
  <TitlesOfParts>
    <vt:vector size="19" baseType="lpstr">
      <vt:lpstr>Rekapitulace stavby</vt:lpstr>
      <vt:lpstr>01 - Zpevněné plochy - 1....</vt:lpstr>
      <vt:lpstr>02 - Zpevněné plochy - 2....</vt:lpstr>
      <vt:lpstr>03 - Distribuční rozvody NN</vt:lpstr>
      <vt:lpstr>04 - Areálové osvětlení</vt:lpstr>
      <vt:lpstr>05 - VRN</vt:lpstr>
      <vt:lpstr>List1</vt:lpstr>
      <vt:lpstr>'01 - Zpevněné plochy - 1....'!Názvy_tisku</vt:lpstr>
      <vt:lpstr>'02 - Zpevněné plochy - 2....'!Názvy_tisku</vt:lpstr>
      <vt:lpstr>'03 - Distribuční rozvody NN'!Názvy_tisku</vt:lpstr>
      <vt:lpstr>'04 - Areálové osvětlení'!Názvy_tisku</vt:lpstr>
      <vt:lpstr>'05 - VRN'!Názvy_tisku</vt:lpstr>
      <vt:lpstr>'Rekapitulace stavby'!Názvy_tisku</vt:lpstr>
      <vt:lpstr>'01 - Zpevněné plochy - 1....'!Oblast_tisku</vt:lpstr>
      <vt:lpstr>'02 - Zpevněné plochy - 2....'!Oblast_tisku</vt:lpstr>
      <vt:lpstr>'03 - Distribuční rozvody NN'!Oblast_tisku</vt:lpstr>
      <vt:lpstr>'04 - Areálové osvětlení'!Oblast_tisku</vt:lpstr>
      <vt:lpstr>'05 - VRN'!Oblast_tisku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Miloš Rademacher</dc:creator>
  <cp:lastModifiedBy>Rene</cp:lastModifiedBy>
  <cp:lastPrinted>2019-11-19T09:23:48Z</cp:lastPrinted>
  <dcterms:created xsi:type="dcterms:W3CDTF">2019-11-08T17:31:45Z</dcterms:created>
  <dcterms:modified xsi:type="dcterms:W3CDTF">2019-11-19T09:55:19Z</dcterms:modified>
</cp:coreProperties>
</file>